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40" windowHeight="7530" tabRatio="917" activeTab="0"/>
  </bookViews>
  <sheets>
    <sheet name="Райбюд. " sheetId="1" r:id="rId1"/>
    <sheet name="Свод с.п." sheetId="2" state="hidden" r:id="rId2"/>
    <sheet name="Конс. бюд. табл" sheetId="3" state="hidden" r:id="rId3"/>
    <sheet name="Лист1" sheetId="4" r:id="rId4"/>
  </sheets>
  <externalReferences>
    <externalReference r:id="rId7"/>
  </externalReferences>
  <definedNames>
    <definedName name="_xlnm.Print_Area" localSheetId="2">'Конс. бюд. табл'!$A$1:$E$202</definedName>
    <definedName name="_xlnm.Print_Area" localSheetId="0">'Райбюд. '!$A$1:$E$206</definedName>
  </definedNames>
  <calcPr fullCalcOnLoad="1"/>
</workbook>
</file>

<file path=xl/sharedStrings.xml><?xml version="1.0" encoding="utf-8"?>
<sst xmlns="http://schemas.openxmlformats.org/spreadsheetml/2006/main" count="996" uniqueCount="502">
  <si>
    <t>Иные  межбюджетные трансферты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</si>
  <si>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 в соответствии с заключенными соглашениями</t>
  </si>
  <si>
    <t>182 1 05 03010 01 0000 110</t>
  </si>
  <si>
    <t xml:space="preserve">   ИТОГО  ДОХОДОВ</t>
  </si>
  <si>
    <t>Наименование показателей</t>
  </si>
  <si>
    <t xml:space="preserve">Коды по бюджетной классификации </t>
  </si>
  <si>
    <t xml:space="preserve">000 1 00 00000 00 0000 000 </t>
  </si>
  <si>
    <t>Налоги на прибыль, доходы</t>
  </si>
  <si>
    <t>000 1 01 00000 00 0000 000</t>
  </si>
  <si>
    <t>Налог на доходы физических  лиц</t>
  </si>
  <si>
    <t>000 1 01 02000 01 0000 110</t>
  </si>
  <si>
    <t>Налоги на совокупный доход</t>
  </si>
  <si>
    <t>000 1 05 00000 00 0000 000</t>
  </si>
  <si>
    <t>Единый сельскохозяйственный налог</t>
  </si>
  <si>
    <t>Налоги на имущество</t>
  </si>
  <si>
    <t>Доходы от использования имущества, находящегося в 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</si>
  <si>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</si>
  <si>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</si>
  <si>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</si>
  <si>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</si>
  <si>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000 1 11 05035 10 0000 120</t>
  </si>
  <si>
    <t>Штрафы, санкции, возмещение ущерба</t>
  </si>
  <si>
    <t>000 1 16 00000 00 0000 000</t>
  </si>
  <si>
    <t>(тыс. руб.)</t>
  </si>
  <si>
    <t>000 1 13 00000 00 0000 000</t>
  </si>
  <si>
    <t>000 2 00 00000 00 0000 000</t>
  </si>
  <si>
    <t>ИТОГО ДОХОДОВ: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</si>
  <si>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</si>
  <si>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</si>
  <si>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</si>
  <si>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</si>
  <si>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</si>
  <si>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</si>
  <si>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</si>
  <si>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</si>
  <si>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</si>
  <si>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ДОХОДЫ ОТ ОКАЗАНИЯ ПЛАТНЫХ УСЛУГ (РАБОТ) И КОМПЕНСАЦИИ ЗАТРАТ ГОСУДАРСТВА</t>
  </si>
  <si>
    <t>Дотации на выравнивание бюджетной обеспеченности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</si>
  <si>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</si>
  <si>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</si>
  <si>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</si>
  <si>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пошлина, по делам рассматриваемым в судах общей юрисдикции, мировыми судьями</t>
  </si>
  <si>
    <t>000 1 08 03000 01 0000 110</t>
  </si>
  <si>
    <t>Государственная пошлина, по делам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</si>
  <si>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</si>
  <si>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</si>
  <si>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</si>
  <si>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</si>
  <si>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</si>
  <si>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</si>
  <si>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000 1 14 02000 00 0000 000</t>
  </si>
  <si>
    <t xml:space="preserve">000 1 14 06000 00 0000 430 </t>
  </si>
  <si>
    <t>000 1 08 04020 00 0000 110</t>
  </si>
  <si>
    <t>Государственная пошлина за совершение нотариальных действий</t>
  </si>
  <si>
    <t>000 1 08 04020 01 0000 110</t>
  </si>
  <si>
    <t>000 1 14 02053 10 0000 410</t>
  </si>
  <si>
    <t>000 1 11 05010 00 0000 120</t>
  </si>
  <si>
    <t>902 1 14 02053 05 0000 410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</si>
  <si>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</si>
  <si>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</si>
  <si>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реализации 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</si>
  <si>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182 1 01 02010 01 0000 110</t>
  </si>
  <si>
    <t>182 1 01 02020 01 0000 110</t>
  </si>
  <si>
    <t>182 1 01 02040 01 0000 110</t>
  </si>
  <si>
    <t>182 1 01 02030 01 0000 110</t>
  </si>
  <si>
    <t>182 1 06 01030 10 0000 110</t>
  </si>
  <si>
    <t>НАЛОГОВЫЕ ДОХОДЫ</t>
  </si>
  <si>
    <t>НАЛОГОВЫЕ И НЕНАЛОГОВЫЕ ДОХОДЫ</t>
  </si>
  <si>
    <t>НЕНАЛОГОВЫЕ ДОХОДЫ</t>
  </si>
  <si>
    <t>БЕЗВОЗМЕЗДНЫЕ ПОСТУПЛЕНИЯ</t>
  </si>
  <si>
    <t>000 1 05 02000 00 0000 110</t>
  </si>
  <si>
    <t>182 1 05 02010 02 0000 110</t>
  </si>
  <si>
    <t>000 1 05 03000 00 0000 110</t>
  </si>
  <si>
    <t>БЕЗВОЗМЕЗДНЫЕ ПОСТУПЛЕНИЯ ОТ ДРУГИХ БЮДЖЕТОВ БЮДЖЕТНОЙ СИСТЕМЫ РОССИЙСКОЙ ФЕДЕРАЦИИ</t>
  </si>
  <si>
    <t>Прочие субсидии , в том числе:</t>
  </si>
  <si>
    <t>ДОХОДЫ ОТ ПРОДАЖИ МАТЕРИАЛЬНЫХ И НЕМАТЕРИАЛЬНЫХ АКТИВОВ</t>
  </si>
  <si>
    <t>182 1 08 03010 01 0000 110</t>
  </si>
  <si>
    <t>000 1 11 05020 00 0000 120</t>
  </si>
  <si>
    <t>902 1 11 05025 05 0000 120</t>
  </si>
  <si>
    <t>902 1 11 05035 05 0000 120</t>
  </si>
  <si>
    <t> 000 2 00 00000 00 0000 000</t>
  </si>
  <si>
    <t>БЕЗВОЗМЕЗДНЫЕ ПОСТУПЛЕНИЯ ОТ  ДРУГИХ БЮДЖЕТОВ БЮДЖЕТНОЙ СИСТЕМЫ РОССИЙСКОЙ ФЕДЕРАЦИИ</t>
  </si>
  <si>
    <t> 000 2 02 00000 00 0000 000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</si>
  <si>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</si>
  <si>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000 1 13 01995 10 0000 130</t>
  </si>
  <si>
    <t>000 1 13 02995 10 0000 130</t>
  </si>
  <si>
    <t>Субвенция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</si>
  <si>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</si>
  <si>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Плата за выбросы загрязняющих веществ в атмосферный воздух стационарными объектами</t>
  </si>
  <si>
    <t>048 1 12 01010 01 0000 120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</si>
  <si>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</si>
  <si>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находящегося  в оперативном управлении органов управления  муниципальных районов и созданных ими учреждений (за исключением имущества муниципальных бюджетных и  автономных учреждений) </t>
  </si>
  <si>
    <r>
      <t xml:space="preserve">Субсидии бюджетам </t>
    </r>
    <r>
      <rPr>
        <b/>
        <sz val="9"/>
        <color indexed="8"/>
        <rFont val="Times New Roman"/>
        <family val="1"/>
      </rPr>
      <t>бюджетной системы</t>
    </r>
    <r>
      <rPr>
        <b/>
        <sz val="9"/>
        <rFont val="Times New Roman"/>
        <family val="1"/>
      </rPr>
      <t xml:space="preserve"> Российской Федерации (межбюджетные субсидии)</t>
    </r>
  </si>
  <si>
    <t>Субвенции местным бюджетам на выполнение передаваемых полномочий субъектов Российской Федерации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</si>
  <si>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</si>
  <si>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</si>
  <si>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000 1 03 00000 00 0000 000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</si>
  <si>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</si>
  <si>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 </t>
  </si>
  <si>
    <t xml:space="preserve">Доходы от продажи земельных участков, находящихся в государственной и муниципальной  собственности </t>
  </si>
  <si>
    <t>000 1 06 06030 00 0000 110</t>
  </si>
  <si>
    <t xml:space="preserve">Земельный налог с организаций </t>
  </si>
  <si>
    <t>182 1 06 06033 10 0000 110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</si>
  <si>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</si>
  <si>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</si>
  <si>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</si>
  <si>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</si>
  <si>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Приложение №1</t>
  </si>
  <si>
    <t>Исполнение бюджетов сельских поселений</t>
  </si>
  <si>
    <t>УТВЕРЖДЕНО:</t>
  </si>
  <si>
    <t>постановлением  главы администрации</t>
  </si>
  <si>
    <t>Алексеевского муниципального района</t>
  </si>
  <si>
    <t>Исполнение консолидированного бюджета</t>
  </si>
  <si>
    <t>% исполнения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</si>
  <si>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</si>
  <si>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000 1 11 05025 10 0000 120</t>
  </si>
  <si>
    <t>182 1 05 04020 02 0000 110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</si>
  <si>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</si>
  <si>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</si>
  <si>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</si>
  <si>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902 1 11 05013 05 0000 120</t>
  </si>
  <si>
    <t>902 1 14 06013 05 0000 430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</si>
  <si>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</si>
  <si>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</si>
  <si>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048 1 12 01041 01 0000 120</t>
  </si>
  <si>
    <t xml:space="preserve"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</t>
  </si>
  <si>
    <t xml:space="preserve"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</t>
  </si>
  <si>
    <t>Налог на имущество физических лиц, взимаемый по ставкам, применяемым к обектам налогообложени,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</si>
  <si>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</si>
  <si>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Прочие доходы от компенсации затрат бюджетов сельских поселений</t>
  </si>
  <si>
    <t>100 1 03 02231 01 0000 110</t>
  </si>
  <si>
    <t>100 1 03 02241 01 0000 110</t>
  </si>
  <si>
    <t>100 1 03 02251 01 0000 110</t>
  </si>
  <si>
    <t>100 1 03 02261 01 0000 110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</si>
  <si>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</si>
  <si>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</si>
  <si>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</si>
  <si>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</si>
  <si>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</si>
  <si>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</si>
  <si>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902 2 02 30024 05  0000 150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</si>
  <si>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</si>
  <si>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</si>
  <si>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Субвенции на организацию  и осуществление деятельности по опеке и попечительству"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</si>
  <si>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</si>
  <si>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000 2 02 40014 10 0000 150</t>
  </si>
  <si>
    <t>000 2 02 49999 10 0000 150</t>
  </si>
  <si>
    <t>000 2 02 40014  00 0000 150</t>
  </si>
  <si>
    <t>000 2 02 30024 10 0000 150</t>
  </si>
  <si>
    <t>000 2 02 30024 00 0000 150</t>
  </si>
  <si>
    <t>000 2 02 35118 00 0000 150</t>
  </si>
  <si>
    <t>000 2 02 30000 00 0000 150</t>
  </si>
  <si>
    <t>000 2 02 25555 00 0000 150</t>
  </si>
  <si>
    <t>000 2 02 15001 10 0000 150</t>
  </si>
  <si>
    <t>000 2 02 15001 00 0000 150</t>
  </si>
  <si>
    <t>000 2 02 10000 00 0000 150</t>
  </si>
  <si>
    <t>000 2 02 20041 00 0000 150</t>
  </si>
  <si>
    <t>000 2 02 40000 00 0000 150</t>
  </si>
  <si>
    <t>902 2 02 29999 05 0000 150</t>
  </si>
  <si>
    <t>902 2 02 30029 05 0000 150</t>
  </si>
  <si>
    <t>902 2 02 30022 05 0000 150</t>
  </si>
  <si>
    <t>902 2 02 30027 05 0000 150</t>
  </si>
  <si>
    <t>000 2 02 29999 05 0000 150</t>
  </si>
  <si>
    <t>902 2 02 40014 05 0000 150</t>
  </si>
  <si>
    <t>000 2 02 20000 00 0000 150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</si>
  <si>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</si>
  <si>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</si>
  <si>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</si>
  <si>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Налог, взимаемый в связи с применением упрощенной системы налогооблажения</t>
  </si>
  <si>
    <t>000 1 05 01000 00 0000 000</t>
  </si>
  <si>
    <t>Налог, взимаемый с налогоплательщиков, выбравших в качестве объекта налогооблажения доходы</t>
  </si>
  <si>
    <t>Налог, взимаемый с налогоплательщиков, выбравших в качестве объекта налогооблажения доходы, уменьшенные на величину расходов ( в том числе минимальный налог, зачисляемый в бюджеты субъектов РФ)</t>
  </si>
  <si>
    <t xml:space="preserve">Плата за размещение отходов производства </t>
  </si>
  <si>
    <t>Дотации бюджетам бюджетной системы Российской Федерации</t>
  </si>
  <si>
    <t>000 2 02  15001 00 0000 150</t>
  </si>
  <si>
    <t>Субсидии бюджетам муницпальных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</si>
  <si>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902 2 02 20041 05 0000 150</t>
  </si>
  <si>
    <t>Субсии бюджетам  на оснащение объектов спортивной инфраструктуры спортивно-технологическим оборудованием</t>
  </si>
  <si>
    <t>000 2 02 25228 00 0000 150</t>
  </si>
  <si>
    <t>Субсии бюджетам муниципальных районов на оснащение объектов спортивной инфраструктуры спортивно-технологическим оборудованием</t>
  </si>
  <si>
    <t>902 2 02 25228 05 0000 150</t>
  </si>
  <si>
    <t xml:space="preserve">Субсидии бюджетам муниципальных районов на создание дополнительных мест для детей в возрасте от 1,5 до 3 лет в образоватеьных организациях, осуществляющих образовательную деятельность по образовательным программам дошкольного образования </t>
  </si>
  <si>
    <t>Субсидии бюджетам на обеспечение комплексного развития сельских территорий</t>
  </si>
  <si>
    <t>902 2 02 25576 00 0000 150</t>
  </si>
  <si>
    <t>Субсидия на приобретение автобусов для домов культуры района</t>
  </si>
  <si>
    <t>902 2 02 25576 05 0000 150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</si>
  <si>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</si>
  <si>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902 2 02 27576 00 0000 150</t>
  </si>
  <si>
    <t>Реконструкция водопровода в станице Алексеевская Алексеевского района Волгоградской области с прохождением государственной экспертизы</t>
  </si>
  <si>
    <t>902 2 02 27576 05 0000 150</t>
  </si>
  <si>
    <t>Многофункциональная игровая площадка площадью 800 м в квадрате с детским спортивно-оздоровительным комплексом Волгоградская область, Алексеевский муниципальный район, ст. Алексеевская, пер. зеленый 1/1</t>
  </si>
  <si>
    <t>Открытая плоскостная многофункциональная спортивная площадка в станице Аржановской Алексеевского района Волгоградской области земельный участок №359</t>
  </si>
  <si>
    <t>Открытая плоскостная многофункциональная спортивная площадка в хуторе Реченский Алексеевского муниципального района Волгоградской области на земельном участке №59</t>
  </si>
  <si>
    <t>Субсидии на обеспечение сбалансированности  местных бюджетов бюджетам муниципальных образований</t>
  </si>
  <si>
    <t>Субсидии бюджетам муницпальных образований для решения отдельных вопросов местного значения в сфере дополнительного образования детей</t>
  </si>
  <si>
    <t>Субсидии из областного бюджета бюджетам муниципальных районов и городских округов Волгоградской области на замену кровли и выполнение необходимых для этого работ в зданиях муниципальных общеобразовательных организаций Волгоградской области на 2020 год и на плановый период 2021 и 2022 годов.</t>
  </si>
  <si>
    <t>Субсидии из областного бюджета бюджетам муниципальных районов и городских округов Волгоградской области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 Волгоградской области на 2020 год и на плановый период 2021 и 2022 годов.</t>
  </si>
  <si>
    <t>Субсидии из областного бюджета бюджетам муниципальных районов и городских округов Волгоградской области на благоустройство площадок для проведения праздничных линеек и других мероприятий в  муниципальных общеобразовательных организациях Волгоградской области на 2020 год и на плановый период 2021 и 2022 годов.</t>
  </si>
  <si>
    <t xml:space="preserve"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</si>
  <si>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>Субвенции бюджетам муницпальных образованийна предоставление гражданам субсидий на оплату жилого помещения и коммунальных услуг</t>
  </si>
  <si>
    <t>000 2 02 30022 00 0000 150</t>
  </si>
  <si>
    <t>Субвенции на предоставление  гражданам субсидий на оплату жилого помещения и коммунальных услуг с  в соответствии с Законом Волгоградской области от 12 декабря 2005 г. № 1145-ОД «О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услуг»</t>
  </si>
  <si>
    <t xml:space="preserve">000 2 02 30024 00 0000 150 </t>
  </si>
  <si>
    <t>Субвенции на осуществление образовательного процесса по реализации образовательных программ дошкольного образования муниципальными  общеобразовательными организациями</t>
  </si>
  <si>
    <t>Субвенции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 работающим и проживающим в сельской местности, рабочих поселках (поселках городского типа) на территории Волгоградской области</t>
  </si>
  <si>
    <t>Субвенции  на предоставление мер социальной поддержки по оплате жилого помещения и коммунальных услуг работникам библиотек и медицинским работникам  образовательных  организаций, работающим и проживающим в сельских населенных пунктах, рабочих поселках (поселках городского типа)  в Волгоградской области</t>
  </si>
  <si>
    <t>Субвенция на создание, исполнение функций и обеспечение деятельности муницпальных комиссий по делам несовершеннолетних и защите их прав</t>
  </si>
  <si>
    <t>902 2 02 03024  05 0000 150</t>
  </si>
  <si>
    <t xml:space="preserve"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 </t>
  </si>
  <si>
    <t>Субвенции на осуществление государственных полномочий Волгоградской области по хранению,  комплектованию, учету и использованию  архивных документов и архивных  фондов, отнесенных к составу архивного фонда Волгоградской области"</t>
  </si>
  <si>
    <t>Субвенции на осуществление полномочий Волгоградской области, переданных  органам местного самоуправления по предупреждению и ликвидации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 на территории Волгоградской области</t>
  </si>
  <si>
    <t>902 2 02 30024 05  0000 151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</si>
  <si>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</si>
  <si>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</si>
  <si>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 на выплату пособий по опеке и попечительству</t>
  </si>
  <si>
    <t xml:space="preserve">Субвенции на вознаграждение за труд приемным родителям (патронатному воспитателю) и предоставление им мер социальной поддержки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</si>
  <si>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</si>
  <si>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</si>
  <si>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на проведение Всероссийской переписи населения в 2020 году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</si>
  <si>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</si>
  <si>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</si>
  <si>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902 2 02 35469 05  0000 150</t>
  </si>
  <si>
    <t>Субвенции бюджетам на государственную регистрацию актов гражданского состояния</t>
  </si>
  <si>
    <t>000 2 02 35930 00 0000 150</t>
  </si>
  <si>
    <t xml:space="preserve">Субвенции на осуществление переданных органам местного самоуправления  полномочий Российской Федерации на государственную регистрацию актов гражданского состояния  </t>
  </si>
  <si>
    <t>Межбюджетные трансферты, передаваемые 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</si>
  <si>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 xml:space="preserve">902 2 02 35930 05 0000 150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</si>
  <si>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учрежедений,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</si>
  <si>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учереждений)</t>
  </si>
  <si>
    <t>000 1 11 05025 00 0000 120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</si>
  <si>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учереждений (за исключением имущества муниципальных бюджетных и автономных учрежедений) </t>
  </si>
  <si>
    <t>Прочие доходы от оказания платных услуг (работ) получателями средств бюджетов поселений</t>
  </si>
  <si>
    <t>ШТРАФЫ, САНКЦИИ, ВОЗЩМЕЩЕНИЕ УЩЕРБА</t>
  </si>
  <si>
    <t>000 2 02 00000 00 0000 150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</si>
  <si>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</si>
  <si>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</si>
  <si>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реализацию программ формирования современной городской среды</t>
  </si>
  <si>
    <t xml:space="preserve">000 2 02 25555 10 0000 150 </t>
  </si>
  <si>
    <t>Субвенции бюджетам бюджетной системы Российской Федерации</t>
  </si>
  <si>
    <t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</si>
  <si>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</si>
  <si>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</si>
  <si>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</si>
  <si>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000 2 02 35118 10 0000 150                      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</si>
  <si>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</si>
  <si>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</si>
  <si>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</si>
  <si>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</si>
  <si>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803 1 16 01063 01 0000 140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</si>
  <si>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</si>
  <si>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</si>
  <si>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</si>
  <si>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188 1 16 01071 01 0000 140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</si>
  <si>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</si>
  <si>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902 1 16 01074 01 0000 140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</si>
  <si>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</si>
  <si>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</si>
  <si>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</si>
  <si>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188 1 16 01084 01 0000 140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</si>
  <si>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</si>
  <si>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</si>
  <si>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</si>
  <si>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</si>
  <si>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</si>
  <si>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</si>
  <si>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</si>
  <si>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000 1 16 07090 00 0000 140</t>
  </si>
  <si>
    <t>188 1 16 07090 05 0000 140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</si>
  <si>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</si>
  <si>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</si>
  <si>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000 1 16 10120 01 0000 140</t>
  </si>
  <si>
    <t>188 1 16 10123 01 0000 140</t>
  </si>
  <si>
    <t>182 1 16 10129 01 0000 140</t>
  </si>
  <si>
    <t>188 1 16 01141 01 0000 140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</si>
  <si>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судьями федеральных судов, должностными лицами федеральных, государственных органов, учреждений, Центрального банка Российской Федерации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</si>
  <si>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</si>
  <si>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</si>
  <si>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803 1 16 01153 01 0000 140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</si>
  <si>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Россиской Федерации), налагаемые мировыми судьями, комиссиями по делам несовершеннолетних и защите их прав</t>
  </si>
  <si>
    <t>803 1 16 01193 01 0000 140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</si>
  <si>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 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</si>
  <si>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</si>
  <si>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</si>
  <si>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803 1 16 01203 01 0000 140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</si>
  <si>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</si>
  <si>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(убытка)</t>
  </si>
  <si>
    <t>321 1 16 10123 01 0000 140</t>
  </si>
  <si>
    <t>844 1 1 16 10123 01 0000 140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</si>
  <si>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</si>
  <si>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000 2 02 20077 00 0000 150</t>
  </si>
  <si>
    <t>902 2 02 20077 05 0000 150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</si>
  <si>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</si>
  <si>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000 2 02 25097 00 0000 150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</si>
  <si>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</si>
  <si>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</si>
  <si>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безвозмездные поступления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</si>
  <si>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</si>
  <si>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муницпальных районов</t>
  </si>
  <si>
    <t>000 2 07 00000 00 0000 000</t>
  </si>
  <si>
    <t>000 2 07 05000 05 0000 150</t>
  </si>
  <si>
    <t>902 2 07 05020 05 0000 150</t>
  </si>
  <si>
    <t>182 1 05 01011 01 0000 110</t>
  </si>
  <si>
    <t>182 1 05 01021 01 0000 110</t>
  </si>
  <si>
    <t>000 1 05 01010 01 0000 110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</si>
  <si>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</si>
  <si>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000 1 05 01020 01 0000 110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</si>
  <si>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</si>
  <si>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</si>
  <si>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>000 1 13 00000 00 0000 130</t>
  </si>
  <si>
    <t>902 1 13 02995 05 0000 130</t>
  </si>
  <si>
    <t xml:space="preserve">Прочие доходы от оказания платных услуг и компенсации затрат государства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</si>
  <si>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</si>
  <si>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000 1 16 01053 01 0000 140</t>
  </si>
  <si>
    <t>803 1 16 01053 01 0000 140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</si>
  <si>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</si>
  <si>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</si>
  <si>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учреждением),  казенным учреждением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</si>
  <si>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</si>
  <si>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</si>
  <si>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 муниципального образования по нормативам, действовавшим в 2019 году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</si>
  <si>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</si>
  <si>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</si>
  <si>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муницпальным контрактом, заключенным муницпальным органом, казенным учреждением сельского поселения</t>
  </si>
  <si>
    <t>000 1 16 07010 10 0000 140</t>
  </si>
  <si>
    <t>ПРОЧИЕ НЕНАЛОГОВЫЕ ДОХОДЫ</t>
  </si>
  <si>
    <t>000 1 17 00000 00 0000 000</t>
  </si>
  <si>
    <t>Невыясненные поступления</t>
  </si>
  <si>
    <t>Невыясненные поступления, зачисляемые в бюджеты сельских поселений</t>
  </si>
  <si>
    <t>000 1 17 01000 00 0000 180</t>
  </si>
  <si>
    <t>000 1 17 01050 10 0000 180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</si>
  <si>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</si>
  <si>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</si>
  <si>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000 2 02 15002 10 0000 150</t>
  </si>
  <si>
    <t>000 2 02 150002 00 0000 150</t>
  </si>
  <si>
    <t>Субсидии бюджетам сельских поселений на реализацию программ формирования современной городской среды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</si>
  <si>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</si>
  <si>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</si>
  <si>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</si>
  <si>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000 2 02 25467 10 0000 150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</si>
  <si>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</si>
  <si>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</si>
  <si>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</si>
  <si>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</si>
  <si>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Утверждено бюджетом на 2020 год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</si>
  <si>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</si>
  <si>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000 1 05 04000 00 0000 110</t>
  </si>
  <si>
    <t>Плата за размещение твердых коммунальных отходов</t>
  </si>
  <si>
    <t>048 1 12 01042 01 0000 120</t>
  </si>
  <si>
    <t>000 1 12 01040 00 0000 120</t>
  </si>
  <si>
    <t>Плата за размещение отходов производства и потребления</t>
  </si>
  <si>
    <t xml:space="preserve">Прочие доходы от компенсации затрат бюджетов муниципальных районов </t>
  </si>
  <si>
    <t>000 1 13 02000 00 0000 130</t>
  </si>
  <si>
    <t>000 1 13 02990 00 0000 130</t>
  </si>
  <si>
    <t>Доходы от компенсации затрат государства</t>
  </si>
  <si>
    <t>Прочие доходы от компенсации затрат государства</t>
  </si>
  <si>
    <t>902 2 02 25097 05 0000 150</t>
  </si>
  <si>
    <t>844 1  16 10123 01 0000 140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</si>
  <si>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в 2019 году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</si>
  <si>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</si>
  <si>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902 1 16 01053 01 0000 140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</si>
  <si>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</si>
  <si>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803 1 16 01073 01 0000 140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</si>
  <si>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</si>
  <si>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803 1 16 01083 01 0000 140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</si>
  <si>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</si>
  <si>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</si>
  <si>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</si>
  <si>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803 1 16 01133 01 0000 140</t>
  </si>
  <si>
    <t>902 1 16 01203 01 0000 140</t>
  </si>
  <si>
    <t>076 1 16 10123 01 0000 140</t>
  </si>
  <si>
    <t>814 1 16 10123 01 0000 140</t>
  </si>
  <si>
    <t>000 2 02 15002 00 0000 150</t>
  </si>
  <si>
    <t>Дотации бюджетам муниципальных районов на поддержку мер по обеспечению сбалансированности бюджетов с-но ПАВО от 06.04.20 № 193-п</t>
  </si>
  <si>
    <t>902 2 02 15002 05 0000 150</t>
  </si>
  <si>
    <t>Дотации бюджетам муниципальных районов на поддержку мер по обеспечению сбалансированности бюджетов с-но ПАВО от 01.06.2020   № 301-п</t>
  </si>
  <si>
    <t>Дотации бюджетам муниципальных районов на поддержку мер по обеспечению сбалансированности бюджетов с-но ПАВО от 01.06.2020   № 310-п</t>
  </si>
  <si>
    <r>
      <t xml:space="preserve">Субсидия на обеспечение комплексного развития сельских территорий (поддержка общественно значимых проектов по благоустройству территорий)                                                                                     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</si>
  <si>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Субсидии на приобретение и замену оконных блоков и выполнение необходимых для этого работ в зда</t>
    </r>
    <r>
      <rPr>
        <sz val="9"/>
        <color indexed="8"/>
        <rFont val="Times New Roman"/>
        <family val="1"/>
      </rPr>
      <t>ниях муниципальных образовательных организаций Волгоградской области с-но ПАВО от 09.04.20 года № 199-п</t>
    </r>
  </si>
  <si>
    <t>Субсидии с-но ПАВО от 01.06.2020 № 310-п «Об утверждении Порядка предоставления и распределения субсидий бюджетам муниципальных образований на реализацию проектов местных инициатив населения Волгоградской области»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</si>
  <si>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</si>
  <si>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</si>
  <si>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</si>
  <si>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902 2 02 45303 05 0000 150</t>
  </si>
  <si>
    <t>000 2 02 49999 00 0000 150</t>
  </si>
  <si>
    <t>Прочие  межбюджетные трансферты, передаваемые бюджетам муниципальных районов на обеспечение социальными гарантиями молодых специалистов с-но ПАВО от 23.03. 20 № 166-п</t>
  </si>
  <si>
    <t>90 2 2 02 49999 05 0000 150</t>
  </si>
  <si>
    <t>902 2 02 49999 05 0000 150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</si>
  <si>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</si>
  <si>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</si>
  <si>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</si>
  <si>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</si>
  <si>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муницпальных районов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</si>
  <si>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902 1 11 09045 05 0000 120</t>
  </si>
  <si>
    <t>000 2 07 05000 10 0000 150</t>
  </si>
  <si>
    <t>000 2 07 05020 10 0000 150</t>
  </si>
  <si>
    <t>Прочие безвозмездные поступдления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</si>
  <si>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</si>
  <si>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000 1 16 10030 10 0000 140</t>
  </si>
  <si>
    <t>000 1 16 10031 10 0000 140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</si>
  <si>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</si>
  <si>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</si>
  <si>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</si>
  <si>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803 1 16 01143 01 0000 140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</si>
  <si>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</si>
  <si>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000 1 16 10030 05 0000 140</t>
  </si>
  <si>
    <t>902 1 16 10031 05 0000 140</t>
  </si>
  <si>
    <r>
  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</t>
    </r>
    <r>
      <rPr>
        <b/>
        <sz val="9"/>
        <color indexed="8"/>
        <rFont val="Times New Roman"/>
        <family val="1"/>
      </rPr>
      <t>м имущества, закрепленного за муниципальными бюджетными (автономными) учреждениями, унитарными предприятиями)</t>
    </r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</si>
  <si>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</si>
  <si>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</si>
  <si>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000 1 16 11000 01 0000 140</t>
  </si>
  <si>
    <t>814 1 16 11050 01 0000 140</t>
  </si>
  <si>
    <r>
      <t>Субсидии бюджетам на организацию беспла</t>
    </r>
    <r>
      <rPr>
        <b/>
        <sz val="10"/>
        <color indexed="8"/>
        <rFont val="Times New Roman"/>
        <family val="1"/>
      </rPr>
      <t>тного горячего питания обучающихся, получающих начальное общее образование в государственных и муниципальных образовательных организациях</t>
    </r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</si>
  <si>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</si>
  <si>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000 2 02 25304 00 0000 150</t>
  </si>
  <si>
    <t>902 2 02 25304 05 0000 150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</si>
  <si>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</si>
  <si>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с-но ПАВО от 29.06.2020 № 373-п</t>
  </si>
  <si>
    <t>902 2 02 45160 05 0000 150</t>
  </si>
  <si>
    <t>000 2 02 45160 00 0000 150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</si>
  <si>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</si>
  <si>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Административные штрафы, установленные законами субъектов Российской Федерации об административных правонарушениях</t>
  </si>
  <si>
    <t>000  1 16 02000 02 0000 140</t>
  </si>
  <si>
    <t>000 1 16 02020 02 0000 140</t>
  </si>
  <si>
    <t>Платежи в целях возмещения причиненного ущерба (убыткjd)</t>
  </si>
  <si>
    <t>Отчет на 01.01.2021 г.</t>
  </si>
  <si>
    <t xml:space="preserve"> Алексеевского муниципального района   на  01.01.2021 года</t>
  </si>
  <si>
    <t xml:space="preserve"> Алексеевского муниципального района  на 01.01.2021 года</t>
  </si>
  <si>
    <t>от__________2021 г. №____</t>
  </si>
  <si>
    <t>Прочие субсидии</t>
  </si>
  <si>
    <t>Прочие субсидии бюджетам сельских поселений</t>
  </si>
  <si>
    <t>000 2 02 29999 00 0000150</t>
  </si>
  <si>
    <t>000 2 02 29999 10 0000 150</t>
  </si>
  <si>
    <t>Дотации бюджетам муниципальных районов на поддержку мер по обеспечению сбалансированности бюджетов с-но ПАВО от 05.09.2020   № 601-п</t>
  </si>
  <si>
    <t>Межбюджетный трансферт в 2020 году из бюджета Волгоградской области бюджетам муниципальных районов и городских округов на поощрение муниципальных управленческих команд</t>
  </si>
  <si>
    <t>Межбюджетный трансферт в 2020 году из бюджета Волгоградской области бюджетам муниципальных районов  на поощрение муниципальных управленческих команд</t>
  </si>
  <si>
    <t>000 2 02 45550 00 0000 150</t>
  </si>
  <si>
    <t>902 2 02 45550 05 0000 150</t>
  </si>
  <si>
    <t>Межбюджетные трансферты, передаваемые бюджетам  за счет средств резервного фонда Правительства Российской Федерации</t>
  </si>
  <si>
    <t>Межбюджетные трансферты, передаваемые бюджетам муниципальных районов за счет средств резервного фонда Правительства Российской Федерации</t>
  </si>
  <si>
    <t>000 2 02 49001 00 0000 150</t>
  </si>
  <si>
    <t>902 2 02 49001 05 0000 150</t>
  </si>
  <si>
    <t>к решению Алексеевской районной Думы</t>
  </si>
  <si>
    <t>от_________________ №____</t>
  </si>
  <si>
    <t xml:space="preserve">Исполнение по доходам бюджета Алексеевского муниципального района за 2021 год </t>
  </si>
  <si>
    <t>Утверждено бюджетом на 2021 год</t>
  </si>
  <si>
    <t>Отчет на 01.01.2022 г.</t>
  </si>
  <si>
    <t>182 1 01 02080 01 0000 110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</si>
  <si>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
</t>
  </si>
  <si>
    <t>000 1 12 01030 00 0000 120</t>
  </si>
  <si>
    <t>Плата за сбросы загрязняющих веществ в водные объекты</t>
  </si>
  <si>
    <t>048 1 16 11050 01 0000 140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</si>
  <si>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</si>
  <si>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</si>
  <si>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8031 16 01173 01 0000 140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</si>
  <si>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</si>
  <si>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902 1 16 01154 01 0000 140</t>
  </si>
  <si>
    <t xml:space="preserve">Административные штрафы, установленные законами субъектов Российской Федерации об административных правонарушениях
Дотации (гранты) бюджетам городских округов за достижение показателей деятельности органов местного самоуправления
</t>
  </si>
  <si>
    <t>000 1 16 02000 02 0000 140</t>
  </si>
  <si>
    <t>902 1 16 02020 02 0000 140</t>
  </si>
  <si>
    <t>000 2 02 25299 00 0000 150</t>
  </si>
  <si>
    <t>902 2 02 25299 05 0000 150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</si>
  <si>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</si>
  <si>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Субсидия на реализацию  мероприятий по благоустройству сельских территорий с-но ПАВО от 17.02.21 № 61-п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</si>
  <si>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Субсидия на обеспечение комплексного развития сельских территорий (реализация проектов комплексного развития сельских территорий или сельских агломераций)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</si>
  <si>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Субсидии на обеспечение сбалансированности местных бюджетов бюджетам муниципальных образований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</si>
  <si>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</si>
  <si>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 xml:space="preserve"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</si>
  <si>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 xml:space="preserve">Субсидии из областного бюджета бюджетам муниципальных районов и городских округов Волгоградской области на замену кровли и выполнение необходимых для этого работ в зданиях муниципальных общеобразовательных организаций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</si>
  <si>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</si>
  <si>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благоустройство площадок для проведения праздничных линеек и других мероприятий в муниципальных общеобразовательных организациях Волгоградской области </t>
  </si>
  <si>
    <t>Субсидии бюджетам муниципальных районов на дооснащение действующих объектов физической культуры и спорта оборудованием для лиц с ограниченными возможностями здоровья</t>
  </si>
  <si>
    <t>Субсидии на приобретение и замену оконных блоков и выполнение необходимых для этого работ в зданиях муниципальных образовательных организаций Волгоградской области с-но ПАВО от 16.02.21 № 54-п</t>
  </si>
  <si>
    <t>Субсидии бюджетам муниципальных районов на развитие муниципальных домов культуры</t>
  </si>
  <si>
    <t>Субсидии бюджетам муниципальных районов на приобретение и монтаж оборудования для доочистки воды</t>
  </si>
  <si>
    <t xml:space="preserve">Субсидии бюджетам муниципальных районов для предоставления и распределения на реализацию проектов местных инициатив населения Волгоградской области  </t>
  </si>
  <si>
    <t>Субсидии из областного бюджета бюджетам муниципальных образований Волгоградской области на развитие материально-технической базы органов местного самоуправления Волгоградской области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</si>
  <si>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</si>
  <si>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Субвенции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</si>
  <si>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Субвенции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 в Волгоградской области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</si>
  <si>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</si>
  <si>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>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области"</t>
  </si>
  <si>
    <t>Субвенции на осуществление полномочий Волгоградской области, переданных органам местного самоуправления в области обращения с животными в части реализации мероприятий при осуществлении деятельности по обращению с животными без владельцев</t>
  </si>
  <si>
    <t>Субвенции на организацию и осуществление деятельности по опеке и попечительству"</t>
  </si>
  <si>
    <t>Субвенции бюджетам на проведение Всероссийской переписи населения в 2021 году</t>
  </si>
  <si>
    <t>902 2 02 35469 05 0000 150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</si>
  <si>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</si>
  <si>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</si>
  <si>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902 2 02 35120 05 0000 150</t>
  </si>
  <si>
    <t xml:space="preserve"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 </t>
  </si>
  <si>
    <t>Прочие 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</si>
  <si>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 xml:space="preserve">Иные межбюджетные трансферты на ремонт памятников, находящихся в сельских поселениях </t>
  </si>
  <si>
    <t>Инициативные платежи от граждан на реализацию проекта местных инициатив «Бессмертный полк»</t>
  </si>
  <si>
    <t>Инициативные платежи от граждан на реализацию проекта местных инициатив «Безопасные и качественные автомобильные дороги Самолшинского сельского поселения»</t>
  </si>
  <si>
    <t>Инициативные платежи от граждан на реализацию проекта местных инициатив «Замена централизованного водопровода на территории Трехложинского сельского поселения»</t>
  </si>
  <si>
    <t>Доходы бюджетов бюджетной системы РФ от возврата организациями остатков субсидий прошлых лет</t>
  </si>
  <si>
    <t>000 2 18 00000 00 0000 150</t>
  </si>
  <si>
    <t>902 2 18 05010 05 0000 150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</si>
  <si>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</si>
  <si>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000 2 19 00000 00 0000 000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</si>
  <si>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</si>
  <si>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902 2 19 60010 05 0000 150</t>
  </si>
  <si>
    <t>Субвенции на предоставление субсидий на обеспечение деятельности органов местного самоуправления по предоставлению гражданам субсидий на оплату жилья и коммунальных услуг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</si>
</sst>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?"/>
    <numFmt numFmtId="181" formatCode="[$-FC19]d\ mmmm\ yyyy\ &quot;г.&quot;"/>
    <numFmt numFmtId="182" formatCode="000000"/>
    <numFmt numFmtId="183" formatCode="0.000"/>
  </numFmts>
  <fonts count="83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14"/>
      <name val="Arial Cyr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.5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.5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1" fillId="0" borderId="0">
      <alignment/>
      <protection/>
    </xf>
    <xf numFmtId="0" fontId="18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9" fillId="0" borderId="10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wrapText="1"/>
    </xf>
    <xf numFmtId="0" fontId="69" fillId="34" borderId="0" xfId="0" applyFont="1" applyFill="1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49" fontId="23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left" wrapText="1"/>
    </xf>
    <xf numFmtId="180" fontId="19" fillId="0" borderId="10" xfId="0" applyNumberFormat="1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70" fillId="0" borderId="10" xfId="0" applyFont="1" applyFill="1" applyBorder="1" applyAlignment="1">
      <alignment horizontal="left" wrapText="1"/>
    </xf>
    <xf numFmtId="0" fontId="71" fillId="0" borderId="10" xfId="0" applyFont="1" applyFill="1" applyBorder="1" applyAlignment="1">
      <alignment horizontal="left" wrapText="1"/>
    </xf>
    <xf numFmtId="0" fontId="15" fillId="0" borderId="10" xfId="53" applyFont="1" applyFill="1" applyBorder="1" applyAlignment="1" applyProtection="1">
      <alignment horizontal="left" wrapText="1"/>
      <protection locked="0"/>
    </xf>
    <xf numFmtId="49" fontId="23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>
      <alignment horizontal="center"/>
    </xf>
    <xf numFmtId="0" fontId="72" fillId="0" borderId="10" xfId="0" applyFont="1" applyFill="1" applyBorder="1" applyAlignment="1">
      <alignment horizontal="center" wrapText="1"/>
    </xf>
    <xf numFmtId="0" fontId="73" fillId="0" borderId="10" xfId="0" applyFont="1" applyFill="1" applyBorder="1" applyAlignment="1">
      <alignment horizontal="center" wrapText="1"/>
    </xf>
    <xf numFmtId="0" fontId="23" fillId="0" borderId="10" xfId="0" applyFont="1" applyBorder="1" applyAlignment="1" applyProtection="1">
      <alignment horizontal="center"/>
      <protection locked="0"/>
    </xf>
    <xf numFmtId="0" fontId="19" fillId="35" borderId="10" xfId="0" applyFont="1" applyFill="1" applyBorder="1" applyAlignment="1">
      <alignment horizontal="left" wrapText="1"/>
    </xf>
    <xf numFmtId="0" fontId="72" fillId="0" borderId="10" xfId="0" applyFont="1" applyBorder="1" applyAlignment="1">
      <alignment horizontal="center" wrapText="1"/>
    </xf>
    <xf numFmtId="0" fontId="73" fillId="0" borderId="10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left" wrapText="1" readingOrder="1"/>
    </xf>
    <xf numFmtId="0" fontId="19" fillId="0" borderId="10" xfId="0" applyFont="1" applyBorder="1" applyAlignment="1">
      <alignment horizontal="left" wrapText="1" readingOrder="1"/>
    </xf>
    <xf numFmtId="49" fontId="19" fillId="0" borderId="10" xfId="0" applyNumberFormat="1" applyFont="1" applyBorder="1" applyAlignment="1">
      <alignment horizontal="left" wrapText="1"/>
    </xf>
    <xf numFmtId="180" fontId="19" fillId="0" borderId="10" xfId="0" applyNumberFormat="1" applyFont="1" applyBorder="1" applyAlignment="1">
      <alignment horizontal="left" wrapText="1"/>
    </xf>
    <xf numFmtId="0" fontId="19" fillId="33" borderId="10" xfId="0" applyFont="1" applyFill="1" applyBorder="1" applyAlignment="1">
      <alignment horizontal="left" wrapText="1" readingOrder="1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 applyProtection="1">
      <alignment horizontal="left" wrapText="1"/>
      <protection locked="0"/>
    </xf>
    <xf numFmtId="0" fontId="11" fillId="35" borderId="10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left" wrapText="1" readingOrder="1"/>
    </xf>
    <xf numFmtId="0" fontId="74" fillId="0" borderId="10" xfId="0" applyFont="1" applyBorder="1" applyAlignment="1">
      <alignment horizontal="left" wrapText="1"/>
    </xf>
    <xf numFmtId="0" fontId="70" fillId="0" borderId="10" xfId="0" applyFont="1" applyBorder="1" applyAlignment="1">
      <alignment horizontal="left" wrapText="1"/>
    </xf>
    <xf numFmtId="0" fontId="71" fillId="0" borderId="10" xfId="0" applyFont="1" applyBorder="1" applyAlignment="1">
      <alignment horizontal="left" wrapText="1"/>
    </xf>
    <xf numFmtId="0" fontId="70" fillId="35" borderId="10" xfId="0" applyFont="1" applyFill="1" applyBorder="1" applyAlignment="1">
      <alignment horizontal="left" wrapText="1"/>
    </xf>
    <xf numFmtId="0" fontId="72" fillId="35" borderId="10" xfId="0" applyFont="1" applyFill="1" applyBorder="1" applyAlignment="1">
      <alignment horizontal="center" vertical="center"/>
    </xf>
    <xf numFmtId="0" fontId="71" fillId="35" borderId="10" xfId="42" applyFont="1" applyFill="1" applyBorder="1" applyAlignment="1" applyProtection="1">
      <alignment horizontal="left" wrapText="1"/>
      <protection/>
    </xf>
    <xf numFmtId="0" fontId="73" fillId="35" borderId="10" xfId="0" applyFont="1" applyFill="1" applyBorder="1" applyAlignment="1">
      <alignment horizontal="center"/>
    </xf>
    <xf numFmtId="0" fontId="72" fillId="35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wrapText="1" readingOrder="1"/>
    </xf>
    <xf numFmtId="0" fontId="75" fillId="35" borderId="10" xfId="0" applyFont="1" applyFill="1" applyBorder="1" applyAlignment="1">
      <alignment horizontal="left" wrapText="1"/>
    </xf>
    <xf numFmtId="0" fontId="75" fillId="35" borderId="10" xfId="42" applyFont="1" applyFill="1" applyBorder="1" applyAlignment="1" applyProtection="1">
      <alignment horizontal="left" wrapText="1"/>
      <protection/>
    </xf>
    <xf numFmtId="0" fontId="11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74" fillId="35" borderId="10" xfId="42" applyFont="1" applyFill="1" applyBorder="1" applyAlignment="1" applyProtection="1">
      <alignment horizontal="left" wrapText="1"/>
      <protection/>
    </xf>
    <xf numFmtId="0" fontId="74" fillId="35" borderId="10" xfId="0" applyFont="1" applyFill="1" applyBorder="1" applyAlignment="1">
      <alignment horizontal="left" wrapText="1"/>
    </xf>
    <xf numFmtId="0" fontId="75" fillId="0" borderId="10" xfId="0" applyFont="1" applyBorder="1" applyAlignment="1">
      <alignment horizontal="left" wrapText="1"/>
    </xf>
    <xf numFmtId="0" fontId="11" fillId="33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vertical="center" wrapText="1" readingOrder="1"/>
    </xf>
    <xf numFmtId="0" fontId="19" fillId="0" borderId="11" xfId="53" applyFont="1" applyBorder="1" applyAlignment="1" applyProtection="1">
      <alignment horizontal="left" vertical="center" wrapText="1"/>
      <protection locked="0"/>
    </xf>
    <xf numFmtId="0" fontId="19" fillId="0" borderId="11" xfId="53" applyFont="1" applyBorder="1" applyAlignment="1" applyProtection="1">
      <alignment vertical="center" wrapText="1"/>
      <protection locked="0"/>
    </xf>
    <xf numFmtId="0" fontId="19" fillId="0" borderId="10" xfId="53" applyFont="1" applyBorder="1" applyAlignment="1" applyProtection="1">
      <alignment vertical="center" wrapText="1" readingOrder="1"/>
      <protection locked="0"/>
    </xf>
    <xf numFmtId="0" fontId="11" fillId="0" borderId="11" xfId="53" applyFont="1" applyBorder="1" applyAlignment="1" applyProtection="1">
      <alignment vertical="center" wrapText="1" readingOrder="1"/>
      <protection locked="0"/>
    </xf>
    <xf numFmtId="0" fontId="11" fillId="0" borderId="11" xfId="0" applyFont="1" applyBorder="1" applyAlignment="1">
      <alignment wrapText="1"/>
    </xf>
    <xf numFmtId="0" fontId="11" fillId="0" borderId="11" xfId="53" applyFont="1" applyBorder="1" applyAlignment="1" applyProtection="1">
      <alignment horizontal="left" vertical="center" wrapText="1"/>
      <protection locked="0"/>
    </xf>
    <xf numFmtId="0" fontId="19" fillId="33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179" fontId="8" fillId="0" borderId="10" xfId="0" applyNumberFormat="1" applyFont="1" applyBorder="1" applyAlignment="1">
      <alignment/>
    </xf>
    <xf numFmtId="179" fontId="14" fillId="0" borderId="10" xfId="0" applyNumberFormat="1" applyFont="1" applyBorder="1" applyAlignment="1">
      <alignment/>
    </xf>
    <xf numFmtId="179" fontId="14" fillId="0" borderId="10" xfId="0" applyNumberFormat="1" applyFont="1" applyFill="1" applyBorder="1" applyAlignment="1">
      <alignment/>
    </xf>
    <xf numFmtId="0" fontId="19" fillId="35" borderId="10" xfId="42" applyFont="1" applyFill="1" applyBorder="1" applyAlignment="1" applyProtection="1">
      <alignment vertical="center" wrapText="1"/>
      <protection/>
    </xf>
    <xf numFmtId="0" fontId="76" fillId="35" borderId="10" xfId="0" applyFont="1" applyFill="1" applyBorder="1" applyAlignment="1">
      <alignment horizontal="center"/>
    </xf>
    <xf numFmtId="0" fontId="77" fillId="35" borderId="10" xfId="0" applyFont="1" applyFill="1" applyBorder="1" applyAlignment="1">
      <alignment vertical="center" wrapText="1"/>
    </xf>
    <xf numFmtId="0" fontId="78" fillId="35" borderId="10" xfId="0" applyFont="1" applyFill="1" applyBorder="1" applyAlignment="1">
      <alignment vertical="center" wrapText="1"/>
    </xf>
    <xf numFmtId="0" fontId="79" fillId="35" borderId="10" xfId="0" applyFont="1" applyFill="1" applyBorder="1" applyAlignment="1">
      <alignment horizontal="center" wrapText="1"/>
    </xf>
    <xf numFmtId="0" fontId="76" fillId="35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35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justify" vertical="center" wrapText="1"/>
    </xf>
    <xf numFmtId="0" fontId="72" fillId="0" borderId="12" xfId="0" applyFont="1" applyBorder="1" applyAlignment="1">
      <alignment horizontal="center" wrapText="1"/>
    </xf>
    <xf numFmtId="0" fontId="73" fillId="0" borderId="12" xfId="0" applyFont="1" applyBorder="1" applyAlignment="1">
      <alignment horizontal="center" wrapText="1"/>
    </xf>
    <xf numFmtId="0" fontId="15" fillId="35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/>
    </xf>
    <xf numFmtId="0" fontId="23" fillId="0" borderId="12" xfId="0" applyFont="1" applyBorder="1" applyAlignment="1">
      <alignment horizontal="center" wrapText="1"/>
    </xf>
    <xf numFmtId="0" fontId="11" fillId="35" borderId="10" xfId="0" applyFont="1" applyFill="1" applyBorder="1" applyAlignment="1">
      <alignment vertical="center" wrapText="1"/>
    </xf>
    <xf numFmtId="0" fontId="80" fillId="35" borderId="10" xfId="0" applyFont="1" applyFill="1" applyBorder="1" applyAlignment="1">
      <alignment vertical="center" wrapText="1"/>
    </xf>
    <xf numFmtId="0" fontId="22" fillId="0" borderId="12" xfId="0" applyFont="1" applyBorder="1" applyAlignment="1">
      <alignment horizontal="center" wrapText="1"/>
    </xf>
    <xf numFmtId="0" fontId="71" fillId="0" borderId="10" xfId="0" applyFont="1" applyFill="1" applyBorder="1" applyAlignment="1" applyProtection="1">
      <alignment horizontal="left" wrapText="1" readingOrder="1"/>
      <protection locked="0"/>
    </xf>
    <xf numFmtId="0" fontId="71" fillId="0" borderId="10" xfId="0" applyFont="1" applyBorder="1" applyAlignment="1" applyProtection="1">
      <alignment horizontal="left" wrapText="1" readingOrder="1"/>
      <protection locked="0"/>
    </xf>
    <xf numFmtId="179" fontId="24" fillId="0" borderId="10" xfId="0" applyNumberFormat="1" applyFont="1" applyFill="1" applyBorder="1" applyAlignment="1">
      <alignment horizontal="right"/>
    </xf>
    <xf numFmtId="179" fontId="24" fillId="0" borderId="10" xfId="0" applyNumberFormat="1" applyFont="1" applyBorder="1" applyAlignment="1">
      <alignment horizontal="right"/>
    </xf>
    <xf numFmtId="179" fontId="28" fillId="0" borderId="10" xfId="0" applyNumberFormat="1" applyFont="1" applyFill="1" applyBorder="1" applyAlignment="1">
      <alignment horizontal="right"/>
    </xf>
    <xf numFmtId="179" fontId="28" fillId="0" borderId="10" xfId="0" applyNumberFormat="1" applyFont="1" applyBorder="1" applyAlignment="1">
      <alignment horizontal="right"/>
    </xf>
    <xf numFmtId="179" fontId="24" fillId="0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horizontal="center"/>
    </xf>
    <xf numFmtId="3" fontId="23" fillId="0" borderId="10" xfId="0" applyNumberFormat="1" applyFont="1" applyBorder="1" applyAlignment="1">
      <alignment horizontal="center" wrapText="1"/>
    </xf>
    <xf numFmtId="179" fontId="8" fillId="0" borderId="10" xfId="0" applyNumberFormat="1" applyFont="1" applyFill="1" applyBorder="1" applyAlignment="1">
      <alignment/>
    </xf>
    <xf numFmtId="179" fontId="8" fillId="0" borderId="12" xfId="0" applyNumberFormat="1" applyFont="1" applyFill="1" applyBorder="1" applyAlignment="1">
      <alignment/>
    </xf>
    <xf numFmtId="179" fontId="14" fillId="0" borderId="12" xfId="0" applyNumberFormat="1" applyFont="1" applyFill="1" applyBorder="1" applyAlignment="1">
      <alignment/>
    </xf>
    <xf numFmtId="179" fontId="14" fillId="0" borderId="10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wrapText="1"/>
    </xf>
    <xf numFmtId="174" fontId="0" fillId="0" borderId="0" xfId="0" applyNumberForma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174" fontId="14" fillId="0" borderId="0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horizontal="left" vertical="center" wrapText="1"/>
    </xf>
    <xf numFmtId="180" fontId="13" fillId="0" borderId="10" xfId="0" applyNumberFormat="1" applyFont="1" applyFill="1" applyBorder="1" applyAlignment="1">
      <alignment horizontal="left" vertical="center" wrapText="1"/>
    </xf>
    <xf numFmtId="0" fontId="72" fillId="0" borderId="10" xfId="0" applyFont="1" applyFill="1" applyBorder="1" applyAlignment="1">
      <alignment horizontal="center" vertical="center"/>
    </xf>
    <xf numFmtId="0" fontId="70" fillId="0" borderId="10" xfId="42" applyFont="1" applyFill="1" applyBorder="1" applyAlignment="1" applyProtection="1">
      <alignment horizontal="left" wrapText="1"/>
      <protection/>
    </xf>
    <xf numFmtId="0" fontId="72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73" fillId="0" borderId="10" xfId="0" applyFont="1" applyFill="1" applyBorder="1" applyAlignment="1">
      <alignment horizontal="center"/>
    </xf>
    <xf numFmtId="0" fontId="71" fillId="0" borderId="10" xfId="42" applyFont="1" applyFill="1" applyBorder="1" applyAlignment="1" applyProtection="1">
      <alignment horizontal="left" wrapText="1"/>
      <protection/>
    </xf>
    <xf numFmtId="0" fontId="19" fillId="0" borderId="10" xfId="42" applyFont="1" applyFill="1" applyBorder="1" applyAlignment="1" applyProtection="1">
      <alignment vertical="center" wrapText="1"/>
      <protection/>
    </xf>
    <xf numFmtId="0" fontId="76" fillId="0" borderId="10" xfId="0" applyFont="1" applyFill="1" applyBorder="1" applyAlignment="1">
      <alignment horizontal="center"/>
    </xf>
    <xf numFmtId="0" fontId="77" fillId="0" borderId="10" xfId="0" applyFont="1" applyFill="1" applyBorder="1" applyAlignment="1">
      <alignment vertical="center" wrapText="1"/>
    </xf>
    <xf numFmtId="0" fontId="78" fillId="0" borderId="10" xfId="0" applyFont="1" applyFill="1" applyBorder="1" applyAlignment="1">
      <alignment vertical="center" wrapText="1"/>
    </xf>
    <xf numFmtId="0" fontId="79" fillId="0" borderId="10" xfId="0" applyFont="1" applyFill="1" applyBorder="1" applyAlignment="1">
      <alignment horizontal="center" wrapText="1"/>
    </xf>
    <xf numFmtId="0" fontId="76" fillId="0" borderId="10" xfId="0" applyFont="1" applyFill="1" applyBorder="1" applyAlignment="1">
      <alignment horizontal="center" wrapText="1"/>
    </xf>
    <xf numFmtId="0" fontId="70" fillId="0" borderId="13" xfId="42" applyFont="1" applyFill="1" applyBorder="1" applyAlignment="1" applyProtection="1">
      <alignment horizontal="left" wrapText="1"/>
      <protection/>
    </xf>
    <xf numFmtId="0" fontId="72" fillId="0" borderId="13" xfId="0" applyFont="1" applyFill="1" applyBorder="1" applyAlignment="1">
      <alignment horizontal="center"/>
    </xf>
    <xf numFmtId="0" fontId="72" fillId="0" borderId="12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vertical="center" wrapText="1"/>
    </xf>
    <xf numFmtId="0" fontId="73" fillId="0" borderId="12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/>
    </xf>
    <xf numFmtId="0" fontId="79" fillId="0" borderId="10" xfId="0" applyFont="1" applyFill="1" applyBorder="1" applyAlignment="1">
      <alignment horizontal="center"/>
    </xf>
    <xf numFmtId="174" fontId="81" fillId="0" borderId="10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vertical="center" wrapText="1"/>
    </xf>
    <xf numFmtId="174" fontId="82" fillId="0" borderId="10" xfId="0" applyNumberFormat="1" applyFont="1" applyFill="1" applyBorder="1" applyAlignment="1">
      <alignment horizontal="right"/>
    </xf>
    <xf numFmtId="174" fontId="82" fillId="0" borderId="13" xfId="0" applyNumberFormat="1" applyFont="1" applyFill="1" applyBorder="1" applyAlignment="1">
      <alignment horizontal="right"/>
    </xf>
    <xf numFmtId="179" fontId="14" fillId="0" borderId="13" xfId="0" applyNumberFormat="1" applyFont="1" applyFill="1" applyBorder="1" applyAlignment="1">
      <alignment/>
    </xf>
    <xf numFmtId="0" fontId="15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 wrapText="1"/>
    </xf>
    <xf numFmtId="179" fontId="8" fillId="0" borderId="13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wrapText="1"/>
    </xf>
    <xf numFmtId="0" fontId="80" fillId="0" borderId="10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vertical="center" wrapText="1" readingOrder="1"/>
    </xf>
    <xf numFmtId="179" fontId="14" fillId="0" borderId="10" xfId="0" applyNumberFormat="1" applyFont="1" applyFill="1" applyBorder="1" applyAlignment="1">
      <alignment wrapText="1"/>
    </xf>
    <xf numFmtId="0" fontId="82" fillId="0" borderId="10" xfId="0" applyFont="1" applyFill="1" applyBorder="1" applyAlignment="1">
      <alignment horizontal="right"/>
    </xf>
    <xf numFmtId="179" fontId="14" fillId="0" borderId="12" xfId="0" applyNumberFormat="1" applyFont="1" applyFill="1" applyBorder="1" applyAlignment="1">
      <alignment horizontal="right" wrapText="1"/>
    </xf>
    <xf numFmtId="0" fontId="13" fillId="0" borderId="11" xfId="53" applyFont="1" applyFill="1" applyBorder="1" applyAlignment="1" applyProtection="1">
      <alignment horizontal="left" vertical="center" wrapText="1"/>
      <protection locked="0"/>
    </xf>
    <xf numFmtId="0" fontId="13" fillId="0" borderId="11" xfId="53" applyFont="1" applyFill="1" applyBorder="1" applyAlignment="1" applyProtection="1">
      <alignment vertical="center" wrapText="1"/>
      <protection locked="0"/>
    </xf>
    <xf numFmtId="0" fontId="13" fillId="0" borderId="10" xfId="53" applyFont="1" applyFill="1" applyBorder="1" applyAlignment="1" applyProtection="1">
      <alignment vertical="center" wrapText="1" readingOrder="1"/>
      <protection locked="0"/>
    </xf>
    <xf numFmtId="0" fontId="15" fillId="0" borderId="11" xfId="53" applyFont="1" applyFill="1" applyBorder="1" applyAlignment="1" applyProtection="1">
      <alignment vertical="center" wrapText="1" readingOrder="1"/>
      <protection locked="0"/>
    </xf>
    <xf numFmtId="179" fontId="8" fillId="0" borderId="10" xfId="0" applyNumberFormat="1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0" fontId="15" fillId="0" borderId="11" xfId="53" applyFont="1" applyFill="1" applyBorder="1" applyAlignment="1" applyProtection="1">
      <alignment horizontal="left" vertical="center" wrapText="1"/>
      <protection locked="0"/>
    </xf>
    <xf numFmtId="0" fontId="15" fillId="0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174" fontId="14" fillId="0" borderId="12" xfId="0" applyNumberFormat="1" applyFont="1" applyFill="1" applyBorder="1" applyAlignment="1">
      <alignment horizontal="right" wrapText="1"/>
    </xf>
    <xf numFmtId="3" fontId="23" fillId="0" borderId="10" xfId="0" applyNumberFormat="1" applyFont="1" applyFill="1" applyBorder="1" applyAlignment="1">
      <alignment horizontal="center" wrapText="1"/>
    </xf>
    <xf numFmtId="174" fontId="14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justify" vertical="center" wrapText="1"/>
    </xf>
    <xf numFmtId="179" fontId="8" fillId="0" borderId="13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179" fontId="14" fillId="0" borderId="12" xfId="0" applyNumberFormat="1" applyFont="1" applyFill="1" applyBorder="1" applyAlignment="1">
      <alignment wrapText="1"/>
    </xf>
    <xf numFmtId="0" fontId="13" fillId="0" borderId="10" xfId="0" applyFont="1" applyFill="1" applyBorder="1" applyAlignment="1">
      <alignment horizontal="justify" vertical="center" wrapText="1"/>
    </xf>
    <xf numFmtId="174" fontId="14" fillId="0" borderId="12" xfId="0" applyNumberFormat="1" applyFont="1" applyFill="1" applyBorder="1" applyAlignment="1">
      <alignment horizontal="right"/>
    </xf>
    <xf numFmtId="0" fontId="24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9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 horizontal="right"/>
    </xf>
    <xf numFmtId="0" fontId="24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69" fillId="34" borderId="0" xfId="0" applyFont="1" applyFill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o\&#1084;&#1086;&#1080;%20&#1076;&#1086;&#1082;&#1091;&#1084;&#1077;&#1085;&#1090;&#1099;\&#1056;&#1077;&#1096;&#1077;&#1085;&#1080;&#1103;%20&#1044;&#1091;&#1084;&#1099;%20&#1086;%20&#1073;&#1102;&#1076;&#1078;&#1077;&#1090;&#1077;%20&#1085;&#1072;%202020-2022&#1075;\&#1056;&#1077;&#1096;&#1077;&#1085;&#1080;&#1103;%20&#1040;&#1083;&#1077;&#1082;&#1089;&#1077;&#1077;&#1074;&#1089;&#1082;&#1086;&#1081;%20&#1088;&#1072;&#1081;&#1086;&#1085;&#1085;&#1086;&#1081;%20&#1044;&#1091;&#1084;&#1099;\&#1041;&#1102;&#1076;&#1078;&#1077;&#1090;%202020-2022(&#1074;&#1090;&#1086;&#1088;&#1086;&#1077;%20&#1095;&#1090;&#1077;&#1085;&#1080;&#1077;)\&#1058;&#1072;&#1073;&#1083;&#1080;&#1094;&#1072;%20&#8470;%206,19%20(&#1074;&#1090;&#1086;&#1088;&#1086;&#1077;%20&#1095;&#1090;&#1077;&#1085;&#1080;&#107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лекс."/>
      <sheetName val="Арж"/>
      <sheetName val="Бабин"/>
      <sheetName val="Кр.Ок"/>
      <sheetName val="Ларин"/>
      <sheetName val="Покл"/>
      <sheetName val="Речк"/>
      <sheetName val="Ряб"/>
      <sheetName val="Сам"/>
      <sheetName val="Солон"/>
      <sheetName val="Стеж"/>
      <sheetName val="Трехл"/>
      <sheetName val="Буз"/>
      <sheetName val="Шараш"/>
      <sheetName val="Ямин"/>
      <sheetName val="Свод с.п."/>
      <sheetName val="Райбюд. Табл. № 6"/>
      <sheetName val="Конс. бюд. табл. № 19"/>
      <sheetName val="Лист1"/>
    </sheetNames>
    <sheetDataSet>
      <sheetData sheetId="4">
        <row r="43">
          <cell r="C43">
            <v>0</v>
          </cell>
          <cell r="D43">
            <v>0</v>
          </cell>
        </row>
      </sheetData>
      <sheetData sheetId="12">
        <row r="44">
          <cell r="C44">
            <v>0</v>
          </cell>
          <cell r="D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42E4D2901321CCBAD8F1B2DF1B8DF3F9BEC7F6A86D15D3C308EBC8235A9C97D4642F40588CA228AAB0896BC541BCCC412558099F78A3ACBqEtF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42E4D2901321CCBAD8F1B2DF1B8DF3F9BEC7F6A86D15D3C308EBC8235A9C97D4642F40588CA228AAB0896BC541BCCC412558099F78A3ACBqEtFF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6"/>
  <sheetViews>
    <sheetView tabSelected="1" zoomScaleSheetLayoutView="98" workbookViewId="0" topLeftCell="A1">
      <selection activeCell="E206" sqref="E206"/>
    </sheetView>
  </sheetViews>
  <sheetFormatPr defaultColWidth="9.00390625" defaultRowHeight="12.75"/>
  <cols>
    <col min="1" max="1" width="50.00390625" style="200" customWidth="1"/>
    <col min="2" max="2" width="33.375" style="1" customWidth="1"/>
    <col min="3" max="3" width="12.125" style="1" customWidth="1"/>
    <col min="4" max="4" width="11.875" style="1" customWidth="1"/>
    <col min="5" max="5" width="11.125" style="1" customWidth="1"/>
    <col min="6" max="6" width="0.12890625" style="1" hidden="1" customWidth="1"/>
    <col min="7" max="16384" width="9.125" style="1" customWidth="1"/>
  </cols>
  <sheetData>
    <row r="1" spans="1:5" ht="15.75">
      <c r="A1" s="127"/>
      <c r="B1" s="207" t="s">
        <v>107</v>
      </c>
      <c r="C1" s="207"/>
      <c r="D1" s="207"/>
      <c r="E1" s="207"/>
    </row>
    <row r="2" spans="1:5" ht="15.75">
      <c r="A2" s="127"/>
      <c r="B2" s="207" t="s">
        <v>441</v>
      </c>
      <c r="C2" s="207"/>
      <c r="D2" s="207"/>
      <c r="E2" s="207"/>
    </row>
    <row r="3" spans="1:5" ht="15.75">
      <c r="A3" s="127"/>
      <c r="B3" s="207" t="s">
        <v>442</v>
      </c>
      <c r="C3" s="207"/>
      <c r="D3" s="207"/>
      <c r="E3" s="207"/>
    </row>
    <row r="4" spans="1:6" ht="15.75" hidden="1">
      <c r="A4" s="208"/>
      <c r="B4" s="208"/>
      <c r="C4" s="208"/>
      <c r="D4" s="208"/>
      <c r="E4" s="208"/>
      <c r="F4" s="128"/>
    </row>
    <row r="5" spans="1:6" ht="24.75" customHeight="1">
      <c r="A5" s="204" t="s">
        <v>443</v>
      </c>
      <c r="B5" s="204"/>
      <c r="C5" s="204"/>
      <c r="D5" s="204"/>
      <c r="E5" s="204"/>
      <c r="F5" s="129"/>
    </row>
    <row r="6" spans="1:6" ht="15.75" customHeight="1">
      <c r="A6" s="208"/>
      <c r="B6" s="208"/>
      <c r="C6" s="208"/>
      <c r="D6" s="208"/>
      <c r="E6" s="208"/>
      <c r="F6" s="129"/>
    </row>
    <row r="7" spans="1:6" ht="15.75" customHeight="1">
      <c r="A7" s="130"/>
      <c r="B7" s="131"/>
      <c r="C7" s="131"/>
      <c r="D7" s="205" t="s">
        <v>23</v>
      </c>
      <c r="E7" s="206"/>
      <c r="F7" s="128"/>
    </row>
    <row r="8" spans="1:18" ht="45" customHeight="1">
      <c r="A8" s="132" t="s">
        <v>4</v>
      </c>
      <c r="B8" s="133" t="s">
        <v>5</v>
      </c>
      <c r="C8" s="134" t="s">
        <v>444</v>
      </c>
      <c r="D8" s="134" t="s">
        <v>445</v>
      </c>
      <c r="E8" s="134" t="s">
        <v>113</v>
      </c>
      <c r="G8" s="135"/>
      <c r="H8" s="135"/>
      <c r="I8" s="135"/>
      <c r="J8" s="136"/>
      <c r="K8" s="136"/>
      <c r="L8" s="136"/>
      <c r="M8" s="136"/>
      <c r="N8" s="136"/>
      <c r="O8" s="136"/>
      <c r="P8" s="136"/>
      <c r="Q8" s="136"/>
      <c r="R8" s="136"/>
    </row>
    <row r="9" spans="1:18" ht="12.75">
      <c r="A9" s="137">
        <v>1</v>
      </c>
      <c r="B9" s="137">
        <v>2</v>
      </c>
      <c r="C9" s="138">
        <v>3</v>
      </c>
      <c r="D9" s="138">
        <v>4</v>
      </c>
      <c r="E9" s="138">
        <v>5</v>
      </c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</row>
    <row r="10" spans="1:18" ht="15.75">
      <c r="A10" s="139" t="s">
        <v>67</v>
      </c>
      <c r="B10" s="48" t="s">
        <v>6</v>
      </c>
      <c r="C10" s="123">
        <f>SUM(C11+C41)</f>
        <v>161295.09999999998</v>
      </c>
      <c r="D10" s="123">
        <f>SUM(D11+D41)</f>
        <v>161298.09999999998</v>
      </c>
      <c r="E10" s="123">
        <f>D10/C10*100</f>
        <v>100.00185994490842</v>
      </c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</row>
    <row r="11" spans="1:18" ht="15.75">
      <c r="A11" s="139" t="s">
        <v>66</v>
      </c>
      <c r="B11" s="48"/>
      <c r="C11" s="123">
        <f>SUM(C12+C24+C38+C19)</f>
        <v>147212.8</v>
      </c>
      <c r="D11" s="123">
        <f>SUM(D12+D24+D38+D19)</f>
        <v>147215.69999999998</v>
      </c>
      <c r="E11" s="123">
        <f>D11/C11*100</f>
        <v>100.00196993739674</v>
      </c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</row>
    <row r="12" spans="1:18" ht="15.75">
      <c r="A12" s="139" t="s">
        <v>165</v>
      </c>
      <c r="B12" s="48" t="s">
        <v>8</v>
      </c>
      <c r="C12" s="123">
        <f>SUM(C13)</f>
        <v>128992.29999999999</v>
      </c>
      <c r="D12" s="123">
        <f>SUM(D13)</f>
        <v>128994.69999999998</v>
      </c>
      <c r="E12" s="123">
        <f aca="true" t="shared" si="0" ref="E12:E159">D12/C12*100</f>
        <v>100.00186057617393</v>
      </c>
      <c r="G12" s="136"/>
      <c r="H12" s="140"/>
      <c r="I12" s="140"/>
      <c r="J12" s="136"/>
      <c r="K12" s="136"/>
      <c r="L12" s="136"/>
      <c r="M12" s="136"/>
      <c r="N12" s="136"/>
      <c r="O12" s="136"/>
      <c r="P12" s="136"/>
      <c r="Q12" s="136"/>
      <c r="R12" s="136"/>
    </row>
    <row r="13" spans="1:18" ht="15.75">
      <c r="A13" s="139" t="s">
        <v>9</v>
      </c>
      <c r="B13" s="48" t="s">
        <v>10</v>
      </c>
      <c r="C13" s="123">
        <f>SUM(C14+C15+C17+C16+C18)</f>
        <v>128992.29999999999</v>
      </c>
      <c r="D13" s="123">
        <f>SUM(D14+D15+D17+D16+D18)</f>
        <v>128994.69999999998</v>
      </c>
      <c r="E13" s="123">
        <f t="shared" si="0"/>
        <v>100.00186057617393</v>
      </c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</row>
    <row r="14" spans="1:18" ht="60.75">
      <c r="A14" s="141" t="s">
        <v>35</v>
      </c>
      <c r="B14" s="23" t="s">
        <v>61</v>
      </c>
      <c r="C14" s="126">
        <v>124280.9</v>
      </c>
      <c r="D14" s="126">
        <v>124282.7</v>
      </c>
      <c r="E14" s="95">
        <f t="shared" si="0"/>
        <v>100.00144833196411</v>
      </c>
      <c r="G14" s="142"/>
      <c r="H14" s="142"/>
      <c r="I14" s="142"/>
      <c r="J14" s="142"/>
      <c r="K14" s="136"/>
      <c r="L14" s="136"/>
      <c r="M14" s="136"/>
      <c r="N14" s="136"/>
      <c r="O14" s="136"/>
      <c r="P14" s="136"/>
      <c r="Q14" s="136"/>
      <c r="R14" s="136"/>
    </row>
    <row r="15" spans="1:18" ht="84.75">
      <c r="A15" s="141" t="s">
        <v>32</v>
      </c>
      <c r="B15" s="23" t="s">
        <v>62</v>
      </c>
      <c r="C15" s="126">
        <v>495.1</v>
      </c>
      <c r="D15" s="126">
        <v>495.2</v>
      </c>
      <c r="E15" s="95">
        <f t="shared" si="0"/>
        <v>100.02019793981015</v>
      </c>
      <c r="G15" s="142"/>
      <c r="H15" s="142"/>
      <c r="I15" s="142"/>
      <c r="J15" s="142"/>
      <c r="K15" s="136"/>
      <c r="L15" s="136"/>
      <c r="M15" s="136"/>
      <c r="N15" s="136"/>
      <c r="O15" s="136"/>
      <c r="P15" s="136"/>
      <c r="Q15" s="136"/>
      <c r="R15" s="136"/>
    </row>
    <row r="16" spans="1:18" ht="36.75">
      <c r="A16" s="141" t="s">
        <v>33</v>
      </c>
      <c r="B16" s="23" t="s">
        <v>64</v>
      </c>
      <c r="C16" s="126">
        <v>669.2</v>
      </c>
      <c r="D16" s="126">
        <v>669.7</v>
      </c>
      <c r="E16" s="95">
        <f t="shared" si="0"/>
        <v>100.07471607890017</v>
      </c>
      <c r="G16" s="142"/>
      <c r="H16" s="142"/>
      <c r="I16" s="142"/>
      <c r="J16" s="142"/>
      <c r="K16" s="136"/>
      <c r="L16" s="136"/>
      <c r="M16" s="136"/>
      <c r="N16" s="136"/>
      <c r="O16" s="136"/>
      <c r="P16" s="136"/>
      <c r="Q16" s="136"/>
      <c r="R16" s="136"/>
    </row>
    <row r="17" spans="1:18" ht="72.75">
      <c r="A17" s="141" t="s">
        <v>134</v>
      </c>
      <c r="B17" s="23" t="s">
        <v>63</v>
      </c>
      <c r="C17" s="126">
        <v>335.7</v>
      </c>
      <c r="D17" s="126">
        <v>335.7</v>
      </c>
      <c r="E17" s="95">
        <f t="shared" si="0"/>
        <v>100</v>
      </c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</row>
    <row r="18" spans="1:18" ht="108.75">
      <c r="A18" s="141" t="s">
        <v>447</v>
      </c>
      <c r="B18" s="23" t="s">
        <v>446</v>
      </c>
      <c r="C18" s="126">
        <v>3211.4</v>
      </c>
      <c r="D18" s="126">
        <v>3211.4</v>
      </c>
      <c r="E18" s="95">
        <f t="shared" si="0"/>
        <v>100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</row>
    <row r="19" spans="1:18" ht="36.75">
      <c r="A19" s="139" t="s">
        <v>166</v>
      </c>
      <c r="B19" s="20" t="s">
        <v>96</v>
      </c>
      <c r="C19" s="123">
        <f>SUM(C20:C23)</f>
        <v>6938.8</v>
      </c>
      <c r="D19" s="123">
        <f>SUM(D20:D23)</f>
        <v>6939.2</v>
      </c>
      <c r="E19" s="123">
        <f t="shared" si="0"/>
        <v>100.00576468553639</v>
      </c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</row>
    <row r="20" spans="1:18" ht="84.75">
      <c r="A20" s="141" t="s">
        <v>167</v>
      </c>
      <c r="B20" s="46" t="s">
        <v>130</v>
      </c>
      <c r="C20" s="126">
        <v>3203.4</v>
      </c>
      <c r="D20" s="126">
        <v>3203.5</v>
      </c>
      <c r="E20" s="95">
        <f t="shared" si="0"/>
        <v>100.00312168321159</v>
      </c>
      <c r="F20" s="143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</row>
    <row r="21" spans="1:5" ht="84" customHeight="1">
      <c r="A21" s="141" t="s">
        <v>135</v>
      </c>
      <c r="B21" s="46" t="s">
        <v>131</v>
      </c>
      <c r="C21" s="126">
        <v>22.4</v>
      </c>
      <c r="D21" s="126">
        <v>22.6</v>
      </c>
      <c r="E21" s="95">
        <f t="shared" si="0"/>
        <v>100.89285714285717</v>
      </c>
    </row>
    <row r="22" spans="1:5" ht="84.75" customHeight="1">
      <c r="A22" s="144" t="s">
        <v>136</v>
      </c>
      <c r="B22" s="46" t="s">
        <v>132</v>
      </c>
      <c r="C22" s="126">
        <v>4259.3</v>
      </c>
      <c r="D22" s="126">
        <v>4259.4</v>
      </c>
      <c r="E22" s="95">
        <f t="shared" si="0"/>
        <v>100.00234780362969</v>
      </c>
    </row>
    <row r="23" spans="1:5" ht="87" customHeight="1">
      <c r="A23" s="145" t="s">
        <v>137</v>
      </c>
      <c r="B23" s="46" t="s">
        <v>133</v>
      </c>
      <c r="C23" s="126">
        <v>-546.3</v>
      </c>
      <c r="D23" s="126">
        <v>-546.3</v>
      </c>
      <c r="E23" s="95">
        <f t="shared" si="0"/>
        <v>100</v>
      </c>
    </row>
    <row r="24" spans="1:5" ht="21.75" customHeight="1">
      <c r="A24" s="139" t="s">
        <v>11</v>
      </c>
      <c r="B24" s="48" t="s">
        <v>12</v>
      </c>
      <c r="C24" s="123">
        <f>SUM(C31+C34+C36)+C25</f>
        <v>9309.2</v>
      </c>
      <c r="D24" s="123">
        <f>SUM(D31+D34+D36)+D25</f>
        <v>9309.300000000001</v>
      </c>
      <c r="E24" s="123">
        <f t="shared" si="0"/>
        <v>100.00107420616165</v>
      </c>
    </row>
    <row r="25" spans="1:5" ht="24.75">
      <c r="A25" s="139" t="s">
        <v>168</v>
      </c>
      <c r="B25" s="48" t="s">
        <v>169</v>
      </c>
      <c r="C25" s="123">
        <f>C26+C28+C30</f>
        <v>903.2</v>
      </c>
      <c r="D25" s="123">
        <f>D26+D28+D30</f>
        <v>903.2</v>
      </c>
      <c r="E25" s="123">
        <f t="shared" si="0"/>
        <v>100</v>
      </c>
    </row>
    <row r="26" spans="1:5" ht="27.75" customHeight="1">
      <c r="A26" s="141" t="s">
        <v>170</v>
      </c>
      <c r="B26" s="23" t="s">
        <v>303</v>
      </c>
      <c r="C26" s="95">
        <f>C27</f>
        <v>544.9</v>
      </c>
      <c r="D26" s="95">
        <f>D27</f>
        <v>544.9</v>
      </c>
      <c r="E26" s="95">
        <f t="shared" si="0"/>
        <v>100</v>
      </c>
    </row>
    <row r="27" spans="1:5" ht="24.75">
      <c r="A27" s="141" t="s">
        <v>170</v>
      </c>
      <c r="B27" s="23" t="s">
        <v>301</v>
      </c>
      <c r="C27" s="95">
        <v>544.9</v>
      </c>
      <c r="D27" s="95">
        <v>544.9</v>
      </c>
      <c r="E27" s="95">
        <f t="shared" si="0"/>
        <v>100</v>
      </c>
    </row>
    <row r="28" spans="1:5" ht="36.75">
      <c r="A28" s="141" t="s">
        <v>304</v>
      </c>
      <c r="B28" s="23" t="s">
        <v>305</v>
      </c>
      <c r="C28" s="95">
        <f>C29</f>
        <v>358.3</v>
      </c>
      <c r="D28" s="95">
        <f>D29</f>
        <v>358.3</v>
      </c>
      <c r="E28" s="95">
        <f t="shared" si="0"/>
        <v>100</v>
      </c>
    </row>
    <row r="29" spans="1:5" ht="48.75">
      <c r="A29" s="141" t="s">
        <v>171</v>
      </c>
      <c r="B29" s="23" t="s">
        <v>302</v>
      </c>
      <c r="C29" s="95">
        <v>358.3</v>
      </c>
      <c r="D29" s="95">
        <v>358.3</v>
      </c>
      <c r="E29" s="95">
        <f t="shared" si="0"/>
        <v>100</v>
      </c>
    </row>
    <row r="30" spans="1:5" ht="23.25" customHeight="1" hidden="1">
      <c r="A30" s="141" t="s">
        <v>306</v>
      </c>
      <c r="B30" s="23" t="s">
        <v>307</v>
      </c>
      <c r="C30" s="95">
        <v>0</v>
      </c>
      <c r="D30" s="95">
        <v>0</v>
      </c>
      <c r="E30" s="95" t="e">
        <f t="shared" si="0"/>
        <v>#DIV/0!</v>
      </c>
    </row>
    <row r="31" spans="1:5" ht="24.75">
      <c r="A31" s="139" t="s">
        <v>38</v>
      </c>
      <c r="B31" s="48" t="s">
        <v>70</v>
      </c>
      <c r="C31" s="123">
        <f>C32+C33</f>
        <v>894.4</v>
      </c>
      <c r="D31" s="123">
        <f>D32+D33</f>
        <v>894.4</v>
      </c>
      <c r="E31" s="123">
        <f t="shared" si="0"/>
        <v>100</v>
      </c>
    </row>
    <row r="32" spans="1:5" ht="24.75">
      <c r="A32" s="141" t="s">
        <v>38</v>
      </c>
      <c r="B32" s="23" t="s">
        <v>71</v>
      </c>
      <c r="C32" s="95">
        <v>894.4</v>
      </c>
      <c r="D32" s="95">
        <v>894.4</v>
      </c>
      <c r="E32" s="95">
        <f t="shared" si="0"/>
        <v>100</v>
      </c>
    </row>
    <row r="33" spans="1:5" ht="36.75" hidden="1">
      <c r="A33" s="141" t="s">
        <v>388</v>
      </c>
      <c r="B33" s="23" t="s">
        <v>387</v>
      </c>
      <c r="C33" s="95">
        <v>0</v>
      </c>
      <c r="D33" s="95">
        <v>0</v>
      </c>
      <c r="E33" s="95">
        <v>0</v>
      </c>
    </row>
    <row r="34" spans="1:5" ht="15.75">
      <c r="A34" s="139" t="s">
        <v>13</v>
      </c>
      <c r="B34" s="48" t="s">
        <v>72</v>
      </c>
      <c r="C34" s="123">
        <f>C35</f>
        <v>6092.7</v>
      </c>
      <c r="D34" s="123">
        <f>D35</f>
        <v>6092.8</v>
      </c>
      <c r="E34" s="123">
        <f t="shared" si="0"/>
        <v>100.0016413084511</v>
      </c>
    </row>
    <row r="35" spans="1:5" ht="15.75">
      <c r="A35" s="141" t="s">
        <v>13</v>
      </c>
      <c r="B35" s="19" t="s">
        <v>2</v>
      </c>
      <c r="C35" s="95">
        <v>6092.7</v>
      </c>
      <c r="D35" s="95">
        <v>6092.8</v>
      </c>
      <c r="E35" s="95">
        <f t="shared" si="0"/>
        <v>100.0016413084511</v>
      </c>
    </row>
    <row r="36" spans="1:5" ht="24.75">
      <c r="A36" s="139" t="s">
        <v>117</v>
      </c>
      <c r="B36" s="20" t="s">
        <v>345</v>
      </c>
      <c r="C36" s="123">
        <f>C37</f>
        <v>1418.9</v>
      </c>
      <c r="D36" s="123">
        <f>D37</f>
        <v>1418.9</v>
      </c>
      <c r="E36" s="123">
        <f t="shared" si="0"/>
        <v>100</v>
      </c>
    </row>
    <row r="37" spans="1:5" ht="35.25" customHeight="1">
      <c r="A37" s="141" t="s">
        <v>118</v>
      </c>
      <c r="B37" s="19" t="s">
        <v>116</v>
      </c>
      <c r="C37" s="95">
        <v>1418.9</v>
      </c>
      <c r="D37" s="95">
        <v>1418.9</v>
      </c>
      <c r="E37" s="95">
        <f t="shared" si="0"/>
        <v>100</v>
      </c>
    </row>
    <row r="38" spans="1:5" ht="15.75">
      <c r="A38" s="139" t="s">
        <v>39</v>
      </c>
      <c r="B38" s="48" t="s">
        <v>40</v>
      </c>
      <c r="C38" s="123">
        <f>SUM(C39)</f>
        <v>1972.5</v>
      </c>
      <c r="D38" s="123">
        <f>SUM(D39)</f>
        <v>1972.5</v>
      </c>
      <c r="E38" s="123">
        <f t="shared" si="0"/>
        <v>100</v>
      </c>
    </row>
    <row r="39" spans="1:5" ht="24.75">
      <c r="A39" s="139" t="s">
        <v>41</v>
      </c>
      <c r="B39" s="48" t="s">
        <v>42</v>
      </c>
      <c r="C39" s="123">
        <f>SUM(C40)</f>
        <v>1972.5</v>
      </c>
      <c r="D39" s="123">
        <f>SUM(D40)</f>
        <v>1972.5</v>
      </c>
      <c r="E39" s="123">
        <f t="shared" si="0"/>
        <v>100</v>
      </c>
    </row>
    <row r="40" spans="1:5" ht="36.75">
      <c r="A40" s="141" t="s">
        <v>43</v>
      </c>
      <c r="B40" s="23" t="s">
        <v>76</v>
      </c>
      <c r="C40" s="95">
        <v>1972.5</v>
      </c>
      <c r="D40" s="95">
        <v>1972.5</v>
      </c>
      <c r="E40" s="95">
        <f t="shared" si="0"/>
        <v>100</v>
      </c>
    </row>
    <row r="41" spans="1:5" ht="15.75">
      <c r="A41" s="139" t="s">
        <v>68</v>
      </c>
      <c r="B41" s="23"/>
      <c r="C41" s="123">
        <f>SUM(C42+C52+C62+C67+C58)</f>
        <v>14082.3</v>
      </c>
      <c r="D41" s="123">
        <f>SUM(D42+D52+D62+D67+D58)</f>
        <v>14082.4</v>
      </c>
      <c r="E41" s="123">
        <f t="shared" si="0"/>
        <v>100.00071011127444</v>
      </c>
    </row>
    <row r="42" spans="1:5" ht="24.75">
      <c r="A42" s="139" t="s">
        <v>15</v>
      </c>
      <c r="B42" s="48" t="s">
        <v>16</v>
      </c>
      <c r="C42" s="123">
        <f>SUM(C43+C50)</f>
        <v>11775.8</v>
      </c>
      <c r="D42" s="123">
        <f>SUM(D43+D50)</f>
        <v>11775.8</v>
      </c>
      <c r="E42" s="123">
        <f t="shared" si="0"/>
        <v>100</v>
      </c>
    </row>
    <row r="43" spans="1:5" ht="76.5" customHeight="1">
      <c r="A43" s="37" t="s">
        <v>138</v>
      </c>
      <c r="B43" s="48" t="s">
        <v>17</v>
      </c>
      <c r="C43" s="123">
        <f>SUM(C44+C48+C46)</f>
        <v>11771.699999999999</v>
      </c>
      <c r="D43" s="123">
        <f>SUM(D44+D48+D46)</f>
        <v>11771.699999999999</v>
      </c>
      <c r="E43" s="123">
        <f t="shared" si="0"/>
        <v>100</v>
      </c>
    </row>
    <row r="44" spans="1:5" ht="48.75">
      <c r="A44" s="41" t="s">
        <v>18</v>
      </c>
      <c r="B44" s="19" t="s">
        <v>56</v>
      </c>
      <c r="C44" s="95">
        <f>SUM(C45)</f>
        <v>9455.8</v>
      </c>
      <c r="D44" s="95">
        <f>SUM(D45)</f>
        <v>9455.8</v>
      </c>
      <c r="E44" s="95">
        <f t="shared" si="0"/>
        <v>100</v>
      </c>
    </row>
    <row r="45" spans="1:5" ht="72.75">
      <c r="A45" s="41" t="s">
        <v>123</v>
      </c>
      <c r="B45" s="19" t="s">
        <v>120</v>
      </c>
      <c r="C45" s="95">
        <v>9455.8</v>
      </c>
      <c r="D45" s="95">
        <v>9455.8</v>
      </c>
      <c r="E45" s="95">
        <f t="shared" si="0"/>
        <v>100</v>
      </c>
    </row>
    <row r="46" spans="1:5" ht="60.75">
      <c r="A46" s="141" t="s">
        <v>90</v>
      </c>
      <c r="B46" s="23" t="s">
        <v>77</v>
      </c>
      <c r="C46" s="95">
        <f>SUM(C47)</f>
        <v>1949.6</v>
      </c>
      <c r="D46" s="95">
        <f>SUM(D47)</f>
        <v>1949.6</v>
      </c>
      <c r="E46" s="95">
        <f t="shared" si="0"/>
        <v>100</v>
      </c>
    </row>
    <row r="47" spans="1:5" ht="60.75" customHeight="1">
      <c r="A47" s="141" t="s">
        <v>59</v>
      </c>
      <c r="B47" s="23" t="s">
        <v>78</v>
      </c>
      <c r="C47" s="95">
        <v>1949.6</v>
      </c>
      <c r="D47" s="95">
        <v>1949.6</v>
      </c>
      <c r="E47" s="95">
        <f t="shared" si="0"/>
        <v>100</v>
      </c>
    </row>
    <row r="48" spans="1:5" ht="60.75">
      <c r="A48" s="41" t="s">
        <v>98</v>
      </c>
      <c r="B48" s="23" t="s">
        <v>19</v>
      </c>
      <c r="C48" s="95">
        <f>SUM(C49)</f>
        <v>366.3</v>
      </c>
      <c r="D48" s="95">
        <f>SUM(D49)</f>
        <v>366.3</v>
      </c>
      <c r="E48" s="95">
        <f t="shared" si="0"/>
        <v>100</v>
      </c>
    </row>
    <row r="49" spans="1:5" ht="48.75" customHeight="1">
      <c r="A49" s="141" t="s">
        <v>91</v>
      </c>
      <c r="B49" s="23" t="s">
        <v>79</v>
      </c>
      <c r="C49" s="95">
        <v>366.3</v>
      </c>
      <c r="D49" s="95">
        <v>366.3</v>
      </c>
      <c r="E49" s="95">
        <f t="shared" si="0"/>
        <v>100</v>
      </c>
    </row>
    <row r="50" spans="1:5" ht="62.25" customHeight="1">
      <c r="A50" s="141" t="s">
        <v>391</v>
      </c>
      <c r="B50" s="23" t="s">
        <v>390</v>
      </c>
      <c r="C50" s="95">
        <f>C51</f>
        <v>4.1</v>
      </c>
      <c r="D50" s="95">
        <f>D51</f>
        <v>4.1</v>
      </c>
      <c r="E50" s="95">
        <f t="shared" si="0"/>
        <v>100</v>
      </c>
    </row>
    <row r="51" spans="1:5" ht="59.25" customHeight="1">
      <c r="A51" s="141" t="s">
        <v>389</v>
      </c>
      <c r="B51" s="23" t="s">
        <v>392</v>
      </c>
      <c r="C51" s="95">
        <v>4.1</v>
      </c>
      <c r="D51" s="95">
        <v>4.1</v>
      </c>
      <c r="E51" s="95">
        <f t="shared" si="0"/>
        <v>100</v>
      </c>
    </row>
    <row r="52" spans="1:5" ht="18" customHeight="1">
      <c r="A52" s="139" t="s">
        <v>44</v>
      </c>
      <c r="B52" s="48" t="s">
        <v>45</v>
      </c>
      <c r="C52" s="123">
        <f>C53+C55+C56+C57</f>
        <v>595.5</v>
      </c>
      <c r="D52" s="123">
        <f>D53+D55+D56+D57</f>
        <v>595.6</v>
      </c>
      <c r="E52" s="123">
        <f t="shared" si="0"/>
        <v>100.01679261125105</v>
      </c>
    </row>
    <row r="53" spans="1:5" ht="15.75">
      <c r="A53" s="139" t="s">
        <v>46</v>
      </c>
      <c r="B53" s="48" t="s">
        <v>47</v>
      </c>
      <c r="C53" s="123">
        <f>C54</f>
        <v>139.2</v>
      </c>
      <c r="D53" s="123">
        <f>D54</f>
        <v>139.3</v>
      </c>
      <c r="E53" s="123">
        <f t="shared" si="0"/>
        <v>100.07183908045978</v>
      </c>
    </row>
    <row r="54" spans="1:5" ht="24.75">
      <c r="A54" s="141" t="s">
        <v>88</v>
      </c>
      <c r="B54" s="23" t="s">
        <v>89</v>
      </c>
      <c r="C54" s="95">
        <v>139.2</v>
      </c>
      <c r="D54" s="95">
        <v>139.3</v>
      </c>
      <c r="E54" s="95">
        <f t="shared" si="0"/>
        <v>100.07183908045978</v>
      </c>
    </row>
    <row r="55" spans="1:5" ht="15.75">
      <c r="A55" s="141" t="s">
        <v>449</v>
      </c>
      <c r="B55" s="23" t="s">
        <v>448</v>
      </c>
      <c r="C55" s="95">
        <v>0.2</v>
      </c>
      <c r="D55" s="95">
        <v>0.2</v>
      </c>
      <c r="E55" s="95">
        <f t="shared" si="0"/>
        <v>100</v>
      </c>
    </row>
    <row r="56" spans="1:5" ht="15.75">
      <c r="A56" s="141" t="s">
        <v>172</v>
      </c>
      <c r="B56" s="23" t="s">
        <v>124</v>
      </c>
      <c r="C56" s="95">
        <v>455.6</v>
      </c>
      <c r="D56" s="95">
        <v>455.6</v>
      </c>
      <c r="E56" s="95">
        <f t="shared" si="0"/>
        <v>100</v>
      </c>
    </row>
    <row r="57" spans="1:5" ht="15.75">
      <c r="A57" s="141" t="s">
        <v>346</v>
      </c>
      <c r="B57" s="23" t="s">
        <v>347</v>
      </c>
      <c r="C57" s="95">
        <v>0.5</v>
      </c>
      <c r="D57" s="95">
        <v>0.5</v>
      </c>
      <c r="E57" s="95">
        <f t="shared" si="0"/>
        <v>100</v>
      </c>
    </row>
    <row r="58" spans="1:5" ht="24.75">
      <c r="A58" s="139" t="s">
        <v>310</v>
      </c>
      <c r="B58" s="48" t="s">
        <v>308</v>
      </c>
      <c r="C58" s="123">
        <f>C61</f>
        <v>2</v>
      </c>
      <c r="D58" s="123">
        <f>D61</f>
        <v>2</v>
      </c>
      <c r="E58" s="123">
        <f t="shared" si="0"/>
        <v>100</v>
      </c>
    </row>
    <row r="59" spans="1:5" ht="15.75">
      <c r="A59" s="139" t="s">
        <v>353</v>
      </c>
      <c r="B59" s="48" t="s">
        <v>351</v>
      </c>
      <c r="C59" s="123">
        <f>C60</f>
        <v>2</v>
      </c>
      <c r="D59" s="123">
        <f>D60</f>
        <v>2</v>
      </c>
      <c r="E59" s="123">
        <f t="shared" si="0"/>
        <v>100</v>
      </c>
    </row>
    <row r="60" spans="1:5" ht="15.75">
      <c r="A60" s="141" t="s">
        <v>354</v>
      </c>
      <c r="B60" s="23" t="s">
        <v>352</v>
      </c>
      <c r="C60" s="95">
        <f>C61</f>
        <v>2</v>
      </c>
      <c r="D60" s="95">
        <f>D61</f>
        <v>2</v>
      </c>
      <c r="E60" s="95">
        <f t="shared" si="0"/>
        <v>100</v>
      </c>
    </row>
    <row r="61" spans="1:5" ht="24.75">
      <c r="A61" s="141" t="s">
        <v>350</v>
      </c>
      <c r="B61" s="23" t="s">
        <v>309</v>
      </c>
      <c r="C61" s="95">
        <v>2</v>
      </c>
      <c r="D61" s="95">
        <v>2</v>
      </c>
      <c r="E61" s="95">
        <f t="shared" si="0"/>
        <v>100</v>
      </c>
    </row>
    <row r="62" spans="1:5" ht="19.5" customHeight="1">
      <c r="A62" s="139" t="s">
        <v>48</v>
      </c>
      <c r="B62" s="48" t="s">
        <v>49</v>
      </c>
      <c r="C62" s="123">
        <f>SUM(C63+C65)</f>
        <v>1125.5</v>
      </c>
      <c r="D62" s="123">
        <f>SUM(D63+D65)</f>
        <v>1125.5</v>
      </c>
      <c r="E62" s="123">
        <f t="shared" si="0"/>
        <v>100</v>
      </c>
    </row>
    <row r="63" spans="1:5" ht="72.75">
      <c r="A63" s="37" t="s">
        <v>114</v>
      </c>
      <c r="B63" s="48" t="s">
        <v>50</v>
      </c>
      <c r="C63" s="123">
        <f>SUM(C64)</f>
        <v>1013.3</v>
      </c>
      <c r="D63" s="123">
        <f>SUM(D64)</f>
        <v>1013.3</v>
      </c>
      <c r="E63" s="123">
        <f t="shared" si="0"/>
        <v>100</v>
      </c>
    </row>
    <row r="64" spans="1:5" ht="78" customHeight="1">
      <c r="A64" s="41" t="s">
        <v>60</v>
      </c>
      <c r="B64" s="23" t="s">
        <v>57</v>
      </c>
      <c r="C64" s="95">
        <v>1013.3</v>
      </c>
      <c r="D64" s="95">
        <v>1013.3</v>
      </c>
      <c r="E64" s="95">
        <f t="shared" si="0"/>
        <v>100</v>
      </c>
    </row>
    <row r="65" spans="1:5" ht="24.75">
      <c r="A65" s="37" t="s">
        <v>99</v>
      </c>
      <c r="B65" s="48" t="s">
        <v>51</v>
      </c>
      <c r="C65" s="123">
        <f>C66</f>
        <v>112.2</v>
      </c>
      <c r="D65" s="123">
        <f>D66</f>
        <v>112.2</v>
      </c>
      <c r="E65" s="123">
        <f t="shared" si="0"/>
        <v>100</v>
      </c>
    </row>
    <row r="66" spans="1:5" ht="48.75">
      <c r="A66" s="141" t="s">
        <v>122</v>
      </c>
      <c r="B66" s="23" t="s">
        <v>121</v>
      </c>
      <c r="C66" s="95">
        <v>112.2</v>
      </c>
      <c r="D66" s="95">
        <v>112.2</v>
      </c>
      <c r="E66" s="95">
        <f t="shared" si="0"/>
        <v>100</v>
      </c>
    </row>
    <row r="67" spans="1:5" ht="15.75">
      <c r="A67" s="43" t="s">
        <v>21</v>
      </c>
      <c r="B67" s="146" t="s">
        <v>22</v>
      </c>
      <c r="C67" s="123">
        <f>C68+C96+C99+C112</f>
        <v>583.5</v>
      </c>
      <c r="D67" s="123">
        <f>D68+D96+D99+D112</f>
        <v>583.5</v>
      </c>
      <c r="E67" s="123">
        <f t="shared" si="0"/>
        <v>100</v>
      </c>
    </row>
    <row r="68" spans="1:5" ht="36.75">
      <c r="A68" s="147" t="s">
        <v>244</v>
      </c>
      <c r="B68" s="148" t="s">
        <v>245</v>
      </c>
      <c r="C68" s="123">
        <f>C72+C74+C78+C83+C86+C91+C93+C69+C81+C89</f>
        <v>400.29999999999995</v>
      </c>
      <c r="D68" s="123">
        <f>D72+D74+D78+D83+D86+D91+D93+D69+D81+D89</f>
        <v>400.29999999999995</v>
      </c>
      <c r="E68" s="123">
        <f t="shared" si="0"/>
        <v>100</v>
      </c>
    </row>
    <row r="69" spans="1:5" ht="84">
      <c r="A69" s="149" t="s">
        <v>311</v>
      </c>
      <c r="B69" s="148" t="s">
        <v>312</v>
      </c>
      <c r="C69" s="123">
        <f>C70+C71</f>
        <v>34.5</v>
      </c>
      <c r="D69" s="123">
        <f>D70+D71</f>
        <v>34.5</v>
      </c>
      <c r="E69" s="123">
        <f t="shared" si="0"/>
        <v>100</v>
      </c>
    </row>
    <row r="70" spans="1:5" ht="36" customHeight="1">
      <c r="A70" s="150" t="s">
        <v>314</v>
      </c>
      <c r="B70" s="151" t="s">
        <v>313</v>
      </c>
      <c r="C70" s="95">
        <v>33.1</v>
      </c>
      <c r="D70" s="95">
        <v>33.1</v>
      </c>
      <c r="E70" s="95">
        <f t="shared" si="0"/>
        <v>100</v>
      </c>
    </row>
    <row r="71" spans="1:5" ht="37.5" customHeight="1">
      <c r="A71" s="150" t="s">
        <v>314</v>
      </c>
      <c r="B71" s="151" t="s">
        <v>359</v>
      </c>
      <c r="C71" s="95">
        <v>1.4</v>
      </c>
      <c r="D71" s="95">
        <v>1.4</v>
      </c>
      <c r="E71" s="95">
        <f t="shared" si="0"/>
        <v>100</v>
      </c>
    </row>
    <row r="72" spans="1:5" ht="60.75">
      <c r="A72" s="147" t="s">
        <v>315</v>
      </c>
      <c r="B72" s="148" t="s">
        <v>247</v>
      </c>
      <c r="C72" s="123">
        <f>C73</f>
        <v>53</v>
      </c>
      <c r="D72" s="123">
        <f>D73</f>
        <v>53</v>
      </c>
      <c r="E72" s="123">
        <f t="shared" si="0"/>
        <v>100</v>
      </c>
    </row>
    <row r="73" spans="1:5" ht="72.75">
      <c r="A73" s="152" t="s">
        <v>246</v>
      </c>
      <c r="B73" s="151" t="s">
        <v>248</v>
      </c>
      <c r="C73" s="95">
        <v>53</v>
      </c>
      <c r="D73" s="95">
        <v>53</v>
      </c>
      <c r="E73" s="95">
        <f t="shared" si="0"/>
        <v>100</v>
      </c>
    </row>
    <row r="74" spans="1:5" ht="48.75">
      <c r="A74" s="147" t="s">
        <v>249</v>
      </c>
      <c r="B74" s="148" t="s">
        <v>250</v>
      </c>
      <c r="C74" s="123">
        <f>C75+C77+C76</f>
        <v>50</v>
      </c>
      <c r="D74" s="123">
        <f>D75+D77+D76</f>
        <v>50</v>
      </c>
      <c r="E74" s="123">
        <f t="shared" si="0"/>
        <v>100</v>
      </c>
    </row>
    <row r="75" spans="1:5" ht="72.75" hidden="1">
      <c r="A75" s="152" t="s">
        <v>251</v>
      </c>
      <c r="B75" s="151" t="s">
        <v>252</v>
      </c>
      <c r="C75" s="95">
        <v>0</v>
      </c>
      <c r="D75" s="95">
        <v>0</v>
      </c>
      <c r="E75" s="95">
        <v>0</v>
      </c>
    </row>
    <row r="76" spans="1:5" ht="76.5">
      <c r="A76" s="153" t="s">
        <v>360</v>
      </c>
      <c r="B76" s="154" t="s">
        <v>361</v>
      </c>
      <c r="C76" s="95">
        <v>10</v>
      </c>
      <c r="D76" s="95">
        <v>10</v>
      </c>
      <c r="E76" s="95">
        <f t="shared" si="0"/>
        <v>100</v>
      </c>
    </row>
    <row r="77" spans="1:5" ht="60.75">
      <c r="A77" s="152" t="s">
        <v>253</v>
      </c>
      <c r="B77" s="151" t="s">
        <v>254</v>
      </c>
      <c r="C77" s="95">
        <v>40</v>
      </c>
      <c r="D77" s="95">
        <v>40</v>
      </c>
      <c r="E77" s="95">
        <f t="shared" si="0"/>
        <v>100</v>
      </c>
    </row>
    <row r="78" spans="1:5" ht="48.75">
      <c r="A78" s="147" t="s">
        <v>255</v>
      </c>
      <c r="B78" s="148" t="s">
        <v>256</v>
      </c>
      <c r="C78" s="123">
        <f>C80+C79</f>
        <v>34.4</v>
      </c>
      <c r="D78" s="123">
        <f>D80+D79</f>
        <v>34.4</v>
      </c>
      <c r="E78" s="123">
        <f t="shared" si="0"/>
        <v>100</v>
      </c>
    </row>
    <row r="79" spans="1:5" ht="72">
      <c r="A79" s="155" t="s">
        <v>362</v>
      </c>
      <c r="B79" s="154" t="s">
        <v>363</v>
      </c>
      <c r="C79" s="95">
        <v>34.4</v>
      </c>
      <c r="D79" s="95">
        <v>34.4</v>
      </c>
      <c r="E79" s="95">
        <f t="shared" si="0"/>
        <v>100</v>
      </c>
    </row>
    <row r="80" spans="1:5" ht="61.5" customHeight="1" hidden="1">
      <c r="A80" s="152" t="s">
        <v>257</v>
      </c>
      <c r="B80" s="151" t="s">
        <v>258</v>
      </c>
      <c r="C80" s="95">
        <v>0</v>
      </c>
      <c r="D80" s="95">
        <v>0</v>
      </c>
      <c r="E80" s="95" t="e">
        <f t="shared" si="0"/>
        <v>#DIV/0!</v>
      </c>
    </row>
    <row r="81" spans="1:5" ht="56.25" customHeight="1">
      <c r="A81" s="156" t="s">
        <v>364</v>
      </c>
      <c r="B81" s="157" t="s">
        <v>365</v>
      </c>
      <c r="C81" s="124">
        <f>C82</f>
        <v>7</v>
      </c>
      <c r="D81" s="124">
        <f>D82</f>
        <v>7</v>
      </c>
      <c r="E81" s="123">
        <f t="shared" si="0"/>
        <v>100</v>
      </c>
    </row>
    <row r="82" spans="1:5" ht="60">
      <c r="A82" s="155" t="s">
        <v>366</v>
      </c>
      <c r="B82" s="158" t="s">
        <v>367</v>
      </c>
      <c r="C82" s="125">
        <v>7</v>
      </c>
      <c r="D82" s="125">
        <v>7</v>
      </c>
      <c r="E82" s="95">
        <f t="shared" si="0"/>
        <v>100</v>
      </c>
    </row>
    <row r="83" spans="1:5" ht="60.75" hidden="1">
      <c r="A83" s="159" t="s">
        <v>259</v>
      </c>
      <c r="B83" s="160" t="s">
        <v>260</v>
      </c>
      <c r="C83" s="124">
        <f>C84+C85</f>
        <v>0</v>
      </c>
      <c r="D83" s="124">
        <f>D84+D85</f>
        <v>0</v>
      </c>
      <c r="E83" s="123" t="e">
        <f t="shared" si="0"/>
        <v>#DIV/0!</v>
      </c>
    </row>
    <row r="84" spans="1:5" ht="88.5" customHeight="1" hidden="1">
      <c r="A84" s="152" t="s">
        <v>274</v>
      </c>
      <c r="B84" s="151" t="s">
        <v>273</v>
      </c>
      <c r="C84" s="125">
        <v>0</v>
      </c>
      <c r="D84" s="95">
        <v>0</v>
      </c>
      <c r="E84" s="95" t="e">
        <f t="shared" si="0"/>
        <v>#DIV/0!</v>
      </c>
    </row>
    <row r="85" spans="1:5" ht="72.75" customHeight="1" hidden="1">
      <c r="A85" s="152" t="s">
        <v>401</v>
      </c>
      <c r="B85" s="151" t="s">
        <v>402</v>
      </c>
      <c r="C85" s="125"/>
      <c r="D85" s="125"/>
      <c r="E85" s="95" t="e">
        <f t="shared" si="0"/>
        <v>#DIV/0!</v>
      </c>
    </row>
    <row r="86" spans="1:5" ht="62.25" customHeight="1">
      <c r="A86" s="147" t="s">
        <v>275</v>
      </c>
      <c r="B86" s="148" t="s">
        <v>276</v>
      </c>
      <c r="C86" s="124">
        <f>C87+C88</f>
        <v>17.1</v>
      </c>
      <c r="D86" s="124">
        <f>D87+D88</f>
        <v>17.1</v>
      </c>
      <c r="E86" s="123">
        <f t="shared" si="0"/>
        <v>100</v>
      </c>
    </row>
    <row r="87" spans="1:5" ht="85.5" customHeight="1">
      <c r="A87" s="152" t="s">
        <v>358</v>
      </c>
      <c r="B87" s="151" t="s">
        <v>277</v>
      </c>
      <c r="C87" s="125">
        <v>2.1</v>
      </c>
      <c r="D87" s="95">
        <v>2.1</v>
      </c>
      <c r="E87" s="95">
        <f t="shared" si="0"/>
        <v>100</v>
      </c>
    </row>
    <row r="88" spans="1:5" ht="85.5" customHeight="1">
      <c r="A88" s="152" t="s">
        <v>454</v>
      </c>
      <c r="B88" s="151" t="s">
        <v>455</v>
      </c>
      <c r="C88" s="125">
        <v>15</v>
      </c>
      <c r="D88" s="125">
        <v>15</v>
      </c>
      <c r="E88" s="95">
        <f t="shared" si="0"/>
        <v>100</v>
      </c>
    </row>
    <row r="89" spans="1:5" ht="53.25" customHeight="1">
      <c r="A89" s="147" t="s">
        <v>451</v>
      </c>
      <c r="B89" s="148" t="s">
        <v>452</v>
      </c>
      <c r="C89" s="124">
        <f>C90</f>
        <v>3.5</v>
      </c>
      <c r="D89" s="124">
        <f>D90</f>
        <v>3.5</v>
      </c>
      <c r="E89" s="124">
        <f>E90</f>
        <v>100</v>
      </c>
    </row>
    <row r="90" spans="1:5" ht="59.25" customHeight="1">
      <c r="A90" s="152" t="s">
        <v>451</v>
      </c>
      <c r="B90" s="151" t="s">
        <v>453</v>
      </c>
      <c r="C90" s="125">
        <v>3.5</v>
      </c>
      <c r="D90" s="125">
        <v>3.5</v>
      </c>
      <c r="E90" s="125">
        <f>E91</f>
        <v>100</v>
      </c>
    </row>
    <row r="91" spans="1:5" ht="51" customHeight="1">
      <c r="A91" s="147" t="s">
        <v>261</v>
      </c>
      <c r="B91" s="148" t="s">
        <v>262</v>
      </c>
      <c r="C91" s="124">
        <f>C92</f>
        <v>103.2</v>
      </c>
      <c r="D91" s="124">
        <f>D92</f>
        <v>103.2</v>
      </c>
      <c r="E91" s="123">
        <f t="shared" si="0"/>
        <v>100</v>
      </c>
    </row>
    <row r="92" spans="1:5" ht="60.75">
      <c r="A92" s="152" t="s">
        <v>263</v>
      </c>
      <c r="B92" s="151" t="s">
        <v>279</v>
      </c>
      <c r="C92" s="125">
        <v>103.2</v>
      </c>
      <c r="D92" s="95">
        <v>103.2</v>
      </c>
      <c r="E92" s="95">
        <f t="shared" si="0"/>
        <v>100</v>
      </c>
    </row>
    <row r="93" spans="1:5" ht="60.75">
      <c r="A93" s="147" t="s">
        <v>280</v>
      </c>
      <c r="B93" s="148" t="s">
        <v>281</v>
      </c>
      <c r="C93" s="124">
        <f>C94+C95</f>
        <v>97.6</v>
      </c>
      <c r="D93" s="124">
        <f>D94+D95</f>
        <v>97.6</v>
      </c>
      <c r="E93" s="123">
        <f t="shared" si="0"/>
        <v>100</v>
      </c>
    </row>
    <row r="94" spans="1:5" ht="72.75">
      <c r="A94" s="152" t="s">
        <v>282</v>
      </c>
      <c r="B94" s="151" t="s">
        <v>283</v>
      </c>
      <c r="C94" s="125">
        <v>94.1</v>
      </c>
      <c r="D94" s="95">
        <v>94.1</v>
      </c>
      <c r="E94" s="95">
        <f t="shared" si="0"/>
        <v>100</v>
      </c>
    </row>
    <row r="95" spans="1:5" ht="72.75">
      <c r="A95" s="152" t="s">
        <v>282</v>
      </c>
      <c r="B95" s="151" t="s">
        <v>368</v>
      </c>
      <c r="C95" s="125">
        <v>3.5</v>
      </c>
      <c r="D95" s="125">
        <v>3.5</v>
      </c>
      <c r="E95" s="95">
        <f t="shared" si="0"/>
        <v>100</v>
      </c>
    </row>
    <row r="96" spans="1:5" ht="96.75" hidden="1">
      <c r="A96" s="43" t="s">
        <v>264</v>
      </c>
      <c r="B96" s="148" t="s">
        <v>265</v>
      </c>
      <c r="C96" s="124">
        <f>C97</f>
        <v>0</v>
      </c>
      <c r="D96" s="124">
        <f>D97</f>
        <v>0</v>
      </c>
      <c r="E96" s="123" t="e">
        <f t="shared" si="0"/>
        <v>#DIV/0!</v>
      </c>
    </row>
    <row r="97" spans="1:5" ht="63.75" customHeight="1" hidden="1">
      <c r="A97" s="44" t="s">
        <v>284</v>
      </c>
      <c r="B97" s="151" t="s">
        <v>266</v>
      </c>
      <c r="C97" s="125">
        <f>C98</f>
        <v>0</v>
      </c>
      <c r="D97" s="125">
        <f>D98</f>
        <v>0</v>
      </c>
      <c r="E97" s="95" t="e">
        <f t="shared" si="0"/>
        <v>#DIV/0!</v>
      </c>
    </row>
    <row r="98" spans="1:5" ht="61.5" customHeight="1" hidden="1">
      <c r="A98" s="44" t="s">
        <v>316</v>
      </c>
      <c r="B98" s="50" t="s">
        <v>267</v>
      </c>
      <c r="C98" s="125">
        <v>0</v>
      </c>
      <c r="D98" s="95">
        <v>0</v>
      </c>
      <c r="E98" s="95" t="e">
        <f t="shared" si="0"/>
        <v>#DIV/0!</v>
      </c>
    </row>
    <row r="99" spans="1:5" ht="24.75">
      <c r="A99" s="43" t="s">
        <v>285</v>
      </c>
      <c r="B99" s="161" t="s">
        <v>268</v>
      </c>
      <c r="C99" s="124">
        <f>C102+C100+C109</f>
        <v>172.70000000000002</v>
      </c>
      <c r="D99" s="124">
        <f>D102+D100+D109</f>
        <v>172.7</v>
      </c>
      <c r="E99" s="123">
        <f t="shared" si="0"/>
        <v>99.99999999999999</v>
      </c>
    </row>
    <row r="100" spans="1:5" ht="84" hidden="1">
      <c r="A100" s="162" t="s">
        <v>406</v>
      </c>
      <c r="B100" s="161" t="s">
        <v>404</v>
      </c>
      <c r="C100" s="124">
        <f>C101</f>
        <v>0</v>
      </c>
      <c r="D100" s="124">
        <f>D101</f>
        <v>0</v>
      </c>
      <c r="E100" s="123" t="e">
        <f t="shared" si="0"/>
        <v>#DIV/0!</v>
      </c>
    </row>
    <row r="101" spans="1:5" ht="36" hidden="1">
      <c r="A101" s="155" t="s">
        <v>403</v>
      </c>
      <c r="B101" s="163" t="s">
        <v>405</v>
      </c>
      <c r="C101" s="125"/>
      <c r="D101" s="125"/>
      <c r="E101" s="95" t="e">
        <f t="shared" si="0"/>
        <v>#DIV/0!</v>
      </c>
    </row>
    <row r="102" spans="1:5" ht="60.75">
      <c r="A102" s="43" t="s">
        <v>357</v>
      </c>
      <c r="B102" s="161" t="s">
        <v>270</v>
      </c>
      <c r="C102" s="124">
        <f>C104+C105+C108+C107+C103+C106</f>
        <v>23.4</v>
      </c>
      <c r="D102" s="124">
        <f>D104+D105+D108+D107+D103+D106</f>
        <v>23.5</v>
      </c>
      <c r="E102" s="123">
        <f t="shared" si="0"/>
        <v>100.42735042735043</v>
      </c>
    </row>
    <row r="103" spans="1:5" ht="53.25" customHeight="1">
      <c r="A103" s="44" t="s">
        <v>317</v>
      </c>
      <c r="B103" s="151" t="s">
        <v>369</v>
      </c>
      <c r="C103" s="125">
        <v>9</v>
      </c>
      <c r="D103" s="95">
        <v>9</v>
      </c>
      <c r="E103" s="95">
        <f>D103/C103*100</f>
        <v>100</v>
      </c>
    </row>
    <row r="104" spans="1:5" ht="52.5" customHeight="1">
      <c r="A104" s="44" t="s">
        <v>317</v>
      </c>
      <c r="B104" s="151" t="s">
        <v>271</v>
      </c>
      <c r="C104" s="125">
        <v>10.6</v>
      </c>
      <c r="D104" s="95">
        <v>10.6</v>
      </c>
      <c r="E104" s="95">
        <f t="shared" si="0"/>
        <v>100</v>
      </c>
    </row>
    <row r="105" spans="1:5" ht="48.75" hidden="1">
      <c r="A105" s="44" t="s">
        <v>319</v>
      </c>
      <c r="B105" s="151" t="s">
        <v>286</v>
      </c>
      <c r="C105" s="125"/>
      <c r="D105" s="95"/>
      <c r="E105" s="95" t="e">
        <f t="shared" si="0"/>
        <v>#DIV/0!</v>
      </c>
    </row>
    <row r="106" spans="1:5" ht="48.75" hidden="1">
      <c r="A106" s="44" t="s">
        <v>319</v>
      </c>
      <c r="B106" s="151" t="s">
        <v>370</v>
      </c>
      <c r="C106" s="125"/>
      <c r="D106" s="95"/>
      <c r="E106" s="95" t="e">
        <f>D106/C106*100</f>
        <v>#DIV/0!</v>
      </c>
    </row>
    <row r="107" spans="1:5" ht="48.75" hidden="1">
      <c r="A107" s="44" t="s">
        <v>319</v>
      </c>
      <c r="B107" s="151" t="s">
        <v>356</v>
      </c>
      <c r="C107" s="125"/>
      <c r="D107" s="95"/>
      <c r="E107" s="95" t="e">
        <f t="shared" si="0"/>
        <v>#DIV/0!</v>
      </c>
    </row>
    <row r="108" spans="1:5" ht="60.75">
      <c r="A108" s="44" t="s">
        <v>318</v>
      </c>
      <c r="B108" s="151" t="s">
        <v>272</v>
      </c>
      <c r="C108" s="125">
        <v>3.8</v>
      </c>
      <c r="D108" s="95">
        <v>3.9</v>
      </c>
      <c r="E108" s="95">
        <f t="shared" si="0"/>
        <v>102.63157894736842</v>
      </c>
    </row>
    <row r="109" spans="1:5" ht="20.25" customHeight="1">
      <c r="A109" s="164" t="s">
        <v>407</v>
      </c>
      <c r="B109" s="48" t="s">
        <v>409</v>
      </c>
      <c r="C109" s="123">
        <f>C111+C110</f>
        <v>149.3</v>
      </c>
      <c r="D109" s="123">
        <f>D111+D110</f>
        <v>149.2</v>
      </c>
      <c r="E109" s="123">
        <f t="shared" si="0"/>
        <v>99.93302076356329</v>
      </c>
    </row>
    <row r="110" spans="1:5" ht="20.25" customHeight="1">
      <c r="A110" s="141" t="s">
        <v>408</v>
      </c>
      <c r="B110" s="23" t="s">
        <v>450</v>
      </c>
      <c r="C110" s="95">
        <v>29.3</v>
      </c>
      <c r="D110" s="95">
        <v>29.2</v>
      </c>
      <c r="E110" s="95">
        <f t="shared" si="0"/>
        <v>99.65870307167235</v>
      </c>
    </row>
    <row r="111" spans="1:5" ht="72.75">
      <c r="A111" s="141" t="s">
        <v>408</v>
      </c>
      <c r="B111" s="23" t="s">
        <v>410</v>
      </c>
      <c r="C111" s="95">
        <v>120</v>
      </c>
      <c r="D111" s="95">
        <v>120</v>
      </c>
      <c r="E111" s="95">
        <f t="shared" si="0"/>
        <v>100</v>
      </c>
    </row>
    <row r="112" spans="1:5" ht="84.75">
      <c r="A112" s="139" t="s">
        <v>456</v>
      </c>
      <c r="B112" s="48" t="s">
        <v>457</v>
      </c>
      <c r="C112" s="123">
        <f>C113</f>
        <v>10.5</v>
      </c>
      <c r="D112" s="123">
        <f>D113</f>
        <v>10.5</v>
      </c>
      <c r="E112" s="95">
        <f t="shared" si="0"/>
        <v>100</v>
      </c>
    </row>
    <row r="113" spans="1:5" ht="84.75">
      <c r="A113" s="139" t="s">
        <v>456</v>
      </c>
      <c r="B113" s="23" t="s">
        <v>458</v>
      </c>
      <c r="C113" s="95">
        <v>10.5</v>
      </c>
      <c r="D113" s="95">
        <v>10.5</v>
      </c>
      <c r="E113" s="95">
        <f t="shared" si="0"/>
        <v>100</v>
      </c>
    </row>
    <row r="114" spans="1:5" ht="21" customHeight="1">
      <c r="A114" s="139" t="s">
        <v>69</v>
      </c>
      <c r="B114" s="20" t="s">
        <v>80</v>
      </c>
      <c r="C114" s="123">
        <f>C115+C202</f>
        <v>400706.79999999993</v>
      </c>
      <c r="D114" s="123">
        <f>D115+D202</f>
        <v>398667.6</v>
      </c>
      <c r="E114" s="123">
        <f t="shared" si="0"/>
        <v>99.49109922766472</v>
      </c>
    </row>
    <row r="115" spans="1:5" ht="36.75">
      <c r="A115" s="139" t="s">
        <v>81</v>
      </c>
      <c r="B115" s="20" t="s">
        <v>82</v>
      </c>
      <c r="C115" s="123">
        <f>C116+C122+C155+C184+C202+C204</f>
        <v>400706.79999999993</v>
      </c>
      <c r="D115" s="123">
        <f>D116+D122+D155+D184+D204</f>
        <v>398646.69999999995</v>
      </c>
      <c r="E115" s="123">
        <f t="shared" si="0"/>
        <v>99.48588344395453</v>
      </c>
    </row>
    <row r="116" spans="1:5" ht="24.75" hidden="1">
      <c r="A116" s="139" t="s">
        <v>173</v>
      </c>
      <c r="B116" s="20" t="s">
        <v>155</v>
      </c>
      <c r="C116" s="123">
        <f>C117</f>
        <v>0</v>
      </c>
      <c r="D116" s="123">
        <f>D117</f>
        <v>0</v>
      </c>
      <c r="E116" s="123" t="e">
        <f t="shared" si="0"/>
        <v>#DIV/0!</v>
      </c>
    </row>
    <row r="117" spans="1:5" ht="24" customHeight="1" hidden="1">
      <c r="A117" s="162" t="s">
        <v>330</v>
      </c>
      <c r="B117" s="165" t="s">
        <v>371</v>
      </c>
      <c r="C117" s="166">
        <f>C118+C119+C120+C121</f>
        <v>0</v>
      </c>
      <c r="D117" s="166">
        <f>D118+D119+D120+D121</f>
        <v>0</v>
      </c>
      <c r="E117" s="123" t="e">
        <f t="shared" si="0"/>
        <v>#DIV/0!</v>
      </c>
    </row>
    <row r="118" spans="1:5" ht="36.75" customHeight="1" hidden="1">
      <c r="A118" s="167" t="s">
        <v>372</v>
      </c>
      <c r="B118" s="154" t="s">
        <v>373</v>
      </c>
      <c r="C118" s="168"/>
      <c r="D118" s="95"/>
      <c r="E118" s="95" t="e">
        <f t="shared" si="0"/>
        <v>#DIV/0!</v>
      </c>
    </row>
    <row r="119" spans="1:5" ht="38.25" customHeight="1" hidden="1">
      <c r="A119" s="167" t="s">
        <v>374</v>
      </c>
      <c r="B119" s="154" t="s">
        <v>373</v>
      </c>
      <c r="C119" s="168"/>
      <c r="D119" s="95"/>
      <c r="E119" s="95" t="e">
        <f t="shared" si="0"/>
        <v>#DIV/0!</v>
      </c>
    </row>
    <row r="120" spans="1:5" ht="36" customHeight="1" hidden="1">
      <c r="A120" s="167" t="s">
        <v>432</v>
      </c>
      <c r="B120" s="154" t="s">
        <v>373</v>
      </c>
      <c r="C120" s="168"/>
      <c r="D120" s="95"/>
      <c r="E120" s="95" t="e">
        <f t="shared" si="0"/>
        <v>#DIV/0!</v>
      </c>
    </row>
    <row r="121" spans="1:5" ht="36" customHeight="1" hidden="1">
      <c r="A121" s="167" t="s">
        <v>375</v>
      </c>
      <c r="B121" s="154" t="s">
        <v>373</v>
      </c>
      <c r="C121" s="169"/>
      <c r="D121" s="170"/>
      <c r="E121" s="95" t="e">
        <f t="shared" si="0"/>
        <v>#DIV/0!</v>
      </c>
    </row>
    <row r="122" spans="1:5" ht="27" customHeight="1">
      <c r="A122" s="171" t="s">
        <v>92</v>
      </c>
      <c r="B122" s="172" t="s">
        <v>164</v>
      </c>
      <c r="C122" s="173">
        <f>C141+C129+C123+C133+C136+C125+C127+C131</f>
        <v>189821.9</v>
      </c>
      <c r="D122" s="173">
        <f>D141+D129+D123+D133+D136+D125+D127+D131</f>
        <v>188796.8</v>
      </c>
      <c r="E122" s="123">
        <f t="shared" si="0"/>
        <v>99.45996747477504</v>
      </c>
    </row>
    <row r="123" spans="1:5" ht="47.25" customHeight="1">
      <c r="A123" s="139" t="s">
        <v>175</v>
      </c>
      <c r="B123" s="20" t="s">
        <v>156</v>
      </c>
      <c r="C123" s="123">
        <f>C124</f>
        <v>17615</v>
      </c>
      <c r="D123" s="123">
        <f>D124</f>
        <v>17171.3</v>
      </c>
      <c r="E123" s="123">
        <f t="shared" si="0"/>
        <v>97.48112404200965</v>
      </c>
    </row>
    <row r="124" spans="1:5" ht="48" customHeight="1">
      <c r="A124" s="141" t="s">
        <v>144</v>
      </c>
      <c r="B124" s="19" t="s">
        <v>176</v>
      </c>
      <c r="C124" s="95">
        <v>17615</v>
      </c>
      <c r="D124" s="95">
        <v>17171.3</v>
      </c>
      <c r="E124" s="95">
        <f t="shared" si="0"/>
        <v>97.48112404200965</v>
      </c>
    </row>
    <row r="125" spans="1:5" ht="36" customHeight="1" hidden="1">
      <c r="A125" s="139" t="s">
        <v>288</v>
      </c>
      <c r="B125" s="20" t="s">
        <v>289</v>
      </c>
      <c r="C125" s="123">
        <f>C126</f>
        <v>0</v>
      </c>
      <c r="D125" s="123">
        <f>D126</f>
        <v>0</v>
      </c>
      <c r="E125" s="123" t="e">
        <f t="shared" si="0"/>
        <v>#DIV/0!</v>
      </c>
    </row>
    <row r="126" spans="1:5" ht="36.75" customHeight="1" hidden="1">
      <c r="A126" s="141" t="s">
        <v>291</v>
      </c>
      <c r="B126" s="19" t="s">
        <v>290</v>
      </c>
      <c r="C126" s="95"/>
      <c r="D126" s="95"/>
      <c r="E126" s="95" t="e">
        <f t="shared" si="0"/>
        <v>#DIV/0!</v>
      </c>
    </row>
    <row r="127" spans="1:5" ht="36" customHeight="1">
      <c r="A127" s="139" t="s">
        <v>461</v>
      </c>
      <c r="B127" s="20" t="s">
        <v>459</v>
      </c>
      <c r="C127" s="123">
        <f>C128</f>
        <v>790.3</v>
      </c>
      <c r="D127" s="123">
        <f>D128</f>
        <v>790.3</v>
      </c>
      <c r="E127" s="123">
        <f t="shared" si="0"/>
        <v>100</v>
      </c>
    </row>
    <row r="128" spans="1:5" ht="36" customHeight="1">
      <c r="A128" s="141" t="s">
        <v>461</v>
      </c>
      <c r="B128" s="19" t="s">
        <v>460</v>
      </c>
      <c r="C128" s="95">
        <v>790.3</v>
      </c>
      <c r="D128" s="95">
        <v>790.3</v>
      </c>
      <c r="E128" s="95">
        <f t="shared" si="0"/>
        <v>100</v>
      </c>
    </row>
    <row r="129" spans="1:5" ht="28.5" customHeight="1" hidden="1">
      <c r="A129" s="139" t="s">
        <v>177</v>
      </c>
      <c r="B129" s="20" t="s">
        <v>178</v>
      </c>
      <c r="C129" s="123">
        <f>C130</f>
        <v>0</v>
      </c>
      <c r="D129" s="123">
        <f>D130</f>
        <v>0</v>
      </c>
      <c r="E129" s="123" t="e">
        <f t="shared" si="0"/>
        <v>#DIV/0!</v>
      </c>
    </row>
    <row r="130" spans="1:5" ht="41.25" customHeight="1" hidden="1">
      <c r="A130" s="141" t="s">
        <v>179</v>
      </c>
      <c r="B130" s="19" t="s">
        <v>180</v>
      </c>
      <c r="C130" s="95"/>
      <c r="D130" s="95"/>
      <c r="E130" s="95" t="e">
        <f t="shared" si="0"/>
        <v>#DIV/0!</v>
      </c>
    </row>
    <row r="131" spans="1:5" ht="54" customHeight="1">
      <c r="A131" s="174" t="s">
        <v>411</v>
      </c>
      <c r="B131" s="175" t="s">
        <v>413</v>
      </c>
      <c r="C131" s="123">
        <f>C132</f>
        <v>5923.2</v>
      </c>
      <c r="D131" s="123">
        <f>D132</f>
        <v>5913.8</v>
      </c>
      <c r="E131" s="123">
        <f t="shared" si="0"/>
        <v>99.8413019989195</v>
      </c>
    </row>
    <row r="132" spans="1:5" ht="66" customHeight="1">
      <c r="A132" s="176" t="s">
        <v>412</v>
      </c>
      <c r="B132" s="177" t="s">
        <v>414</v>
      </c>
      <c r="C132" s="95">
        <v>5923.2</v>
      </c>
      <c r="D132" s="95">
        <v>5913.8</v>
      </c>
      <c r="E132" s="95">
        <f t="shared" si="0"/>
        <v>99.8413019989195</v>
      </c>
    </row>
    <row r="133" spans="1:5" ht="24.75">
      <c r="A133" s="171" t="s">
        <v>182</v>
      </c>
      <c r="B133" s="20" t="s">
        <v>183</v>
      </c>
      <c r="C133" s="123">
        <f>C134+C135</f>
        <v>3441.9</v>
      </c>
      <c r="D133" s="123">
        <f>D134+D135</f>
        <v>3441.9</v>
      </c>
      <c r="E133" s="123">
        <f t="shared" si="0"/>
        <v>100</v>
      </c>
    </row>
    <row r="134" spans="1:5" ht="28.5" customHeight="1" hidden="1">
      <c r="A134" s="141" t="s">
        <v>184</v>
      </c>
      <c r="B134" s="19" t="s">
        <v>185</v>
      </c>
      <c r="C134" s="95"/>
      <c r="D134" s="95"/>
      <c r="E134" s="95" t="e">
        <f t="shared" si="0"/>
        <v>#DIV/0!</v>
      </c>
    </row>
    <row r="135" spans="1:5" ht="42" customHeight="1">
      <c r="A135" s="167" t="s">
        <v>462</v>
      </c>
      <c r="B135" s="19" t="s">
        <v>185</v>
      </c>
      <c r="C135" s="95">
        <v>3441.9</v>
      </c>
      <c r="D135" s="95">
        <v>3441.9</v>
      </c>
      <c r="E135" s="95">
        <f>D135/C135*100</f>
        <v>100</v>
      </c>
    </row>
    <row r="136" spans="1:5" ht="24.75">
      <c r="A136" s="139" t="s">
        <v>182</v>
      </c>
      <c r="B136" s="20" t="s">
        <v>187</v>
      </c>
      <c r="C136" s="123">
        <f>SUM(C137:C140)</f>
        <v>107932.3</v>
      </c>
      <c r="D136" s="123">
        <f>SUM(D137:D140)</f>
        <v>107932.3</v>
      </c>
      <c r="E136" s="123">
        <f t="shared" si="0"/>
        <v>100</v>
      </c>
    </row>
    <row r="137" spans="1:5" ht="36.75">
      <c r="A137" s="141" t="s">
        <v>463</v>
      </c>
      <c r="B137" s="19" t="s">
        <v>189</v>
      </c>
      <c r="C137" s="95">
        <v>107932.3</v>
      </c>
      <c r="D137" s="95">
        <v>107932.3</v>
      </c>
      <c r="E137" s="95">
        <f t="shared" si="0"/>
        <v>100</v>
      </c>
    </row>
    <row r="138" spans="1:5" ht="48.75" hidden="1">
      <c r="A138" s="141" t="s">
        <v>190</v>
      </c>
      <c r="B138" s="19" t="s">
        <v>189</v>
      </c>
      <c r="C138" s="95"/>
      <c r="D138" s="95"/>
      <c r="E138" s="95" t="e">
        <f t="shared" si="0"/>
        <v>#DIV/0!</v>
      </c>
    </row>
    <row r="139" spans="1:5" ht="36.75" hidden="1">
      <c r="A139" s="141" t="s">
        <v>191</v>
      </c>
      <c r="B139" s="19" t="s">
        <v>189</v>
      </c>
      <c r="C139" s="95"/>
      <c r="D139" s="95"/>
      <c r="E139" s="95" t="e">
        <f t="shared" si="0"/>
        <v>#DIV/0!</v>
      </c>
    </row>
    <row r="140" spans="1:5" ht="37.5" customHeight="1" hidden="1">
      <c r="A140" s="141" t="s">
        <v>192</v>
      </c>
      <c r="B140" s="19" t="s">
        <v>189</v>
      </c>
      <c r="C140" s="95"/>
      <c r="D140" s="95"/>
      <c r="E140" s="95" t="e">
        <f t="shared" si="0"/>
        <v>#DIV/0!</v>
      </c>
    </row>
    <row r="141" spans="1:5" ht="18" customHeight="1">
      <c r="A141" s="139" t="s">
        <v>74</v>
      </c>
      <c r="B141" s="20" t="s">
        <v>162</v>
      </c>
      <c r="C141" s="123">
        <f>SUM(C142:C154)</f>
        <v>54119.2</v>
      </c>
      <c r="D141" s="123">
        <f>SUM(D142:D154)</f>
        <v>53547.2</v>
      </c>
      <c r="E141" s="123">
        <f t="shared" si="0"/>
        <v>98.94307380744726</v>
      </c>
    </row>
    <row r="142" spans="1:5" ht="24">
      <c r="A142" s="178" t="s">
        <v>464</v>
      </c>
      <c r="B142" s="19" t="s">
        <v>158</v>
      </c>
      <c r="C142" s="95">
        <v>17567</v>
      </c>
      <c r="D142" s="95">
        <v>17567</v>
      </c>
      <c r="E142" s="95">
        <f t="shared" si="0"/>
        <v>100</v>
      </c>
    </row>
    <row r="143" spans="1:5" ht="33.75" customHeight="1">
      <c r="A143" s="141" t="s">
        <v>465</v>
      </c>
      <c r="B143" s="19" t="s">
        <v>158</v>
      </c>
      <c r="C143" s="95">
        <v>931.6</v>
      </c>
      <c r="D143" s="95">
        <v>891.1</v>
      </c>
      <c r="E143" s="95">
        <f t="shared" si="0"/>
        <v>95.6526406182911</v>
      </c>
    </row>
    <row r="144" spans="1:5" ht="73.5" customHeight="1">
      <c r="A144" s="141" t="s">
        <v>466</v>
      </c>
      <c r="B144" s="19" t="s">
        <v>158</v>
      </c>
      <c r="C144" s="95">
        <v>981.1</v>
      </c>
      <c r="D144" s="95">
        <v>981.1</v>
      </c>
      <c r="E144" s="95">
        <f t="shared" si="0"/>
        <v>100</v>
      </c>
    </row>
    <row r="145" spans="1:5" ht="75" customHeight="1">
      <c r="A145" s="141" t="s">
        <v>467</v>
      </c>
      <c r="B145" s="19" t="s">
        <v>158</v>
      </c>
      <c r="C145" s="95">
        <v>5000</v>
      </c>
      <c r="D145" s="95">
        <v>4977.3</v>
      </c>
      <c r="E145" s="95">
        <f t="shared" si="0"/>
        <v>99.546</v>
      </c>
    </row>
    <row r="146" spans="1:5" ht="76.5" customHeight="1">
      <c r="A146" s="141" t="s">
        <v>468</v>
      </c>
      <c r="B146" s="19" t="s">
        <v>158</v>
      </c>
      <c r="C146" s="95">
        <v>1000</v>
      </c>
      <c r="D146" s="95">
        <v>1000</v>
      </c>
      <c r="E146" s="95">
        <f t="shared" si="0"/>
        <v>100</v>
      </c>
    </row>
    <row r="147" spans="1:5" ht="99" customHeight="1">
      <c r="A147" s="178" t="s">
        <v>469</v>
      </c>
      <c r="B147" s="19" t="s">
        <v>158</v>
      </c>
      <c r="C147" s="95">
        <v>1000</v>
      </c>
      <c r="D147" s="95">
        <v>1000</v>
      </c>
      <c r="E147" s="95">
        <f t="shared" si="0"/>
        <v>100</v>
      </c>
    </row>
    <row r="148" spans="1:5" ht="36.75">
      <c r="A148" s="141" t="s">
        <v>97</v>
      </c>
      <c r="B148" s="19" t="s">
        <v>158</v>
      </c>
      <c r="C148" s="95">
        <v>1944.6</v>
      </c>
      <c r="D148" s="179">
        <v>1589.2</v>
      </c>
      <c r="E148" s="95">
        <f t="shared" si="0"/>
        <v>81.72374781446057</v>
      </c>
    </row>
    <row r="149" spans="1:5" ht="48.75">
      <c r="A149" s="141" t="s">
        <v>470</v>
      </c>
      <c r="B149" s="19" t="s">
        <v>158</v>
      </c>
      <c r="C149" s="95">
        <v>200</v>
      </c>
      <c r="D149" s="201">
        <v>200</v>
      </c>
      <c r="E149" s="95">
        <f t="shared" si="0"/>
        <v>100</v>
      </c>
    </row>
    <row r="150" spans="1:5" ht="48.75">
      <c r="A150" s="141" t="s">
        <v>471</v>
      </c>
      <c r="B150" s="19" t="s">
        <v>158</v>
      </c>
      <c r="C150" s="95">
        <v>939.9</v>
      </c>
      <c r="D150" s="201">
        <v>939.9</v>
      </c>
      <c r="E150" s="95">
        <f t="shared" si="0"/>
        <v>100</v>
      </c>
    </row>
    <row r="151" spans="1:5" ht="24.75">
      <c r="A151" s="141" t="s">
        <v>472</v>
      </c>
      <c r="B151" s="19" t="s">
        <v>158</v>
      </c>
      <c r="C151" s="95">
        <v>20000</v>
      </c>
      <c r="D151" s="201">
        <v>20000</v>
      </c>
      <c r="E151" s="95">
        <f t="shared" si="0"/>
        <v>100</v>
      </c>
    </row>
    <row r="152" spans="1:5" ht="24.75">
      <c r="A152" s="141" t="s">
        <v>473</v>
      </c>
      <c r="B152" s="19" t="s">
        <v>158</v>
      </c>
      <c r="C152" s="95">
        <v>2100</v>
      </c>
      <c r="D152" s="201">
        <v>2100</v>
      </c>
      <c r="E152" s="95">
        <f t="shared" si="0"/>
        <v>100</v>
      </c>
    </row>
    <row r="153" spans="1:5" ht="36">
      <c r="A153" s="167" t="s">
        <v>474</v>
      </c>
      <c r="B153" s="158" t="s">
        <v>158</v>
      </c>
      <c r="C153" s="180">
        <v>2250</v>
      </c>
      <c r="D153" s="181">
        <v>2126.2</v>
      </c>
      <c r="E153" s="126">
        <f t="shared" si="0"/>
        <v>94.49777777777777</v>
      </c>
    </row>
    <row r="154" spans="1:5" ht="48">
      <c r="A154" s="155" t="s">
        <v>475</v>
      </c>
      <c r="B154" s="158" t="s">
        <v>158</v>
      </c>
      <c r="C154" s="168">
        <v>205</v>
      </c>
      <c r="D154" s="181">
        <v>175.4</v>
      </c>
      <c r="E154" s="126">
        <f t="shared" si="0"/>
        <v>85.5609756097561</v>
      </c>
    </row>
    <row r="155" spans="1:5" ht="24.75">
      <c r="A155" s="171" t="s">
        <v>86</v>
      </c>
      <c r="B155" s="172" t="s">
        <v>151</v>
      </c>
      <c r="C155" s="173">
        <f>C156+C159+C173+C176+C180+C182+C178</f>
        <v>183534.19999999992</v>
      </c>
      <c r="D155" s="173">
        <f>D156+D159+D173+D176+D180+D182+D178</f>
        <v>182888.89999999994</v>
      </c>
      <c r="E155" s="123">
        <f t="shared" si="0"/>
        <v>99.64840340383428</v>
      </c>
    </row>
    <row r="156" spans="1:5" ht="36.75">
      <c r="A156" s="139" t="s">
        <v>199</v>
      </c>
      <c r="B156" s="20" t="s">
        <v>200</v>
      </c>
      <c r="C156" s="123">
        <f>C157+C158</f>
        <v>10832.8</v>
      </c>
      <c r="D156" s="123">
        <f>D157+D158</f>
        <v>10647.5</v>
      </c>
      <c r="E156" s="123">
        <f t="shared" si="0"/>
        <v>98.2894542500554</v>
      </c>
    </row>
    <row r="157" spans="1:5" ht="93.75" customHeight="1">
      <c r="A157" s="141" t="s">
        <v>201</v>
      </c>
      <c r="B157" s="23" t="s">
        <v>160</v>
      </c>
      <c r="C157" s="179">
        <v>9754.4</v>
      </c>
      <c r="D157" s="179">
        <v>9569.1</v>
      </c>
      <c r="E157" s="95">
        <f>D157/C157*100</f>
        <v>98.10034445993604</v>
      </c>
    </row>
    <row r="158" spans="1:5" ht="51.75" customHeight="1">
      <c r="A158" s="141" t="s">
        <v>501</v>
      </c>
      <c r="B158" s="23" t="s">
        <v>160</v>
      </c>
      <c r="C158" s="179">
        <v>1078.4</v>
      </c>
      <c r="D158" s="179">
        <v>1078.4</v>
      </c>
      <c r="E158" s="95">
        <f>D158/C158*100</f>
        <v>100</v>
      </c>
    </row>
    <row r="159" spans="1:5" ht="27" customHeight="1">
      <c r="A159" s="139" t="s">
        <v>93</v>
      </c>
      <c r="B159" s="20" t="s">
        <v>202</v>
      </c>
      <c r="C159" s="123">
        <f>SUM(C160:C172)</f>
        <v>164666.89999999994</v>
      </c>
      <c r="D159" s="123">
        <f>SUM(D160:D172)</f>
        <v>164386.59999999995</v>
      </c>
      <c r="E159" s="123">
        <f t="shared" si="0"/>
        <v>99.8297775691411</v>
      </c>
    </row>
    <row r="160" spans="1:5" ht="41.25" customHeight="1">
      <c r="A160" s="141" t="s">
        <v>125</v>
      </c>
      <c r="B160" s="23" t="s">
        <v>140</v>
      </c>
      <c r="C160" s="179">
        <v>11923.9</v>
      </c>
      <c r="D160" s="179">
        <v>11923.9</v>
      </c>
      <c r="E160" s="95">
        <f aca="true" t="shared" si="1" ref="E160:E206">D160/C160*100</f>
        <v>100</v>
      </c>
    </row>
    <row r="161" spans="1:5" ht="48.75">
      <c r="A161" s="141" t="s">
        <v>126</v>
      </c>
      <c r="B161" s="23" t="s">
        <v>140</v>
      </c>
      <c r="C161" s="179">
        <v>134186.4</v>
      </c>
      <c r="D161" s="179">
        <v>134186.3</v>
      </c>
      <c r="E161" s="95">
        <f t="shared" si="1"/>
        <v>99.99992547679943</v>
      </c>
    </row>
    <row r="162" spans="1:5" ht="39.75" customHeight="1">
      <c r="A162" s="141" t="s">
        <v>476</v>
      </c>
      <c r="B162" s="23" t="s">
        <v>140</v>
      </c>
      <c r="C162" s="179">
        <v>8260</v>
      </c>
      <c r="D162" s="179">
        <v>8152.4</v>
      </c>
      <c r="E162" s="95">
        <f t="shared" si="1"/>
        <v>98.69733656174333</v>
      </c>
    </row>
    <row r="163" spans="1:5" ht="48">
      <c r="A163" s="182" t="s">
        <v>95</v>
      </c>
      <c r="B163" s="23" t="s">
        <v>140</v>
      </c>
      <c r="C163" s="179">
        <v>4150</v>
      </c>
      <c r="D163" s="179">
        <v>4150</v>
      </c>
      <c r="E163" s="95">
        <f t="shared" si="1"/>
        <v>100</v>
      </c>
    </row>
    <row r="164" spans="1:5" ht="49.5" customHeight="1">
      <c r="A164" s="141" t="s">
        <v>139</v>
      </c>
      <c r="B164" s="23" t="s">
        <v>140</v>
      </c>
      <c r="C164" s="179">
        <v>59.5</v>
      </c>
      <c r="D164" s="179">
        <v>59.5</v>
      </c>
      <c r="E164" s="95">
        <f t="shared" si="1"/>
        <v>100</v>
      </c>
    </row>
    <row r="165" spans="1:5" ht="72.75">
      <c r="A165" s="141" t="s">
        <v>477</v>
      </c>
      <c r="B165" s="23" t="s">
        <v>140</v>
      </c>
      <c r="C165" s="179">
        <v>804.3</v>
      </c>
      <c r="D165" s="179">
        <v>631.7</v>
      </c>
      <c r="E165" s="95">
        <f t="shared" si="1"/>
        <v>78.54034564217332</v>
      </c>
    </row>
    <row r="166" spans="1:5" ht="72" customHeight="1">
      <c r="A166" s="141" t="s">
        <v>478</v>
      </c>
      <c r="B166" s="23" t="s">
        <v>140</v>
      </c>
      <c r="C166" s="179">
        <v>36.3</v>
      </c>
      <c r="D166" s="179">
        <v>36.3</v>
      </c>
      <c r="E166" s="95">
        <f t="shared" si="1"/>
        <v>100</v>
      </c>
    </row>
    <row r="167" spans="1:5" ht="72.75">
      <c r="A167" s="141" t="s">
        <v>141</v>
      </c>
      <c r="B167" s="23" t="s">
        <v>140</v>
      </c>
      <c r="C167" s="179">
        <v>3100</v>
      </c>
      <c r="D167" s="179">
        <v>3100</v>
      </c>
      <c r="E167" s="95">
        <f t="shared" si="1"/>
        <v>100</v>
      </c>
    </row>
    <row r="168" spans="1:5" ht="37.5" customHeight="1">
      <c r="A168" s="183" t="s">
        <v>479</v>
      </c>
      <c r="B168" s="23" t="s">
        <v>207</v>
      </c>
      <c r="C168" s="179">
        <v>315.8</v>
      </c>
      <c r="D168" s="179">
        <v>315.8</v>
      </c>
      <c r="E168" s="95">
        <f t="shared" si="1"/>
        <v>100</v>
      </c>
    </row>
    <row r="169" spans="1:5" ht="36">
      <c r="A169" s="184" t="s">
        <v>208</v>
      </c>
      <c r="B169" s="23" t="s">
        <v>207</v>
      </c>
      <c r="C169" s="179">
        <v>296.7</v>
      </c>
      <c r="D169" s="179">
        <v>296.7</v>
      </c>
      <c r="E169" s="95">
        <f t="shared" si="1"/>
        <v>100</v>
      </c>
    </row>
    <row r="170" spans="1:5" ht="48" customHeight="1">
      <c r="A170" s="141" t="s">
        <v>480</v>
      </c>
      <c r="B170" s="23" t="s">
        <v>140</v>
      </c>
      <c r="C170" s="179">
        <v>463.8</v>
      </c>
      <c r="D170" s="179">
        <v>463.8</v>
      </c>
      <c r="E170" s="95">
        <f t="shared" si="1"/>
        <v>100</v>
      </c>
    </row>
    <row r="171" spans="1:5" ht="60.75">
      <c r="A171" s="141" t="s">
        <v>481</v>
      </c>
      <c r="B171" s="23" t="s">
        <v>211</v>
      </c>
      <c r="C171" s="179">
        <v>134.4</v>
      </c>
      <c r="D171" s="179">
        <v>134.4</v>
      </c>
      <c r="E171" s="95">
        <f t="shared" si="1"/>
        <v>100</v>
      </c>
    </row>
    <row r="172" spans="1:5" ht="24">
      <c r="A172" s="182" t="s">
        <v>482</v>
      </c>
      <c r="B172" s="23" t="s">
        <v>140</v>
      </c>
      <c r="C172" s="179">
        <v>935.8</v>
      </c>
      <c r="D172" s="179">
        <v>935.8</v>
      </c>
      <c r="E172" s="95">
        <f t="shared" si="1"/>
        <v>100</v>
      </c>
    </row>
    <row r="173" spans="1:5" ht="36">
      <c r="A173" s="185" t="s">
        <v>212</v>
      </c>
      <c r="B173" s="48" t="s">
        <v>213</v>
      </c>
      <c r="C173" s="186">
        <f>C174+C175</f>
        <v>6073.6</v>
      </c>
      <c r="D173" s="186">
        <f>D174+D175</f>
        <v>5992.4</v>
      </c>
      <c r="E173" s="123">
        <f t="shared" si="1"/>
        <v>98.66306638566911</v>
      </c>
    </row>
    <row r="174" spans="1:5" ht="15.75">
      <c r="A174" s="141" t="s">
        <v>214</v>
      </c>
      <c r="B174" s="23" t="s">
        <v>161</v>
      </c>
      <c r="C174" s="179">
        <v>4899.5</v>
      </c>
      <c r="D174" s="179">
        <v>4841.5</v>
      </c>
      <c r="E174" s="95">
        <f t="shared" si="1"/>
        <v>98.81620573527911</v>
      </c>
    </row>
    <row r="175" spans="1:5" ht="36.75">
      <c r="A175" s="141" t="s">
        <v>215</v>
      </c>
      <c r="B175" s="23" t="s">
        <v>161</v>
      </c>
      <c r="C175" s="179">
        <v>1174.1</v>
      </c>
      <c r="D175" s="179">
        <v>1150.9</v>
      </c>
      <c r="E175" s="95">
        <f t="shared" si="1"/>
        <v>98.02401839707011</v>
      </c>
    </row>
    <row r="176" spans="1:5" ht="60.75">
      <c r="A176" s="187" t="s">
        <v>216</v>
      </c>
      <c r="B176" s="48" t="s">
        <v>217</v>
      </c>
      <c r="C176" s="186">
        <f>C177</f>
        <v>530</v>
      </c>
      <c r="D176" s="186">
        <f>D177</f>
        <v>530</v>
      </c>
      <c r="E176" s="123">
        <f t="shared" si="1"/>
        <v>100</v>
      </c>
    </row>
    <row r="177" spans="1:5" ht="48">
      <c r="A177" s="182" t="s">
        <v>142</v>
      </c>
      <c r="B177" s="23" t="s">
        <v>159</v>
      </c>
      <c r="C177" s="179">
        <v>530</v>
      </c>
      <c r="D177" s="179">
        <v>530</v>
      </c>
      <c r="E177" s="95">
        <f t="shared" si="1"/>
        <v>100</v>
      </c>
    </row>
    <row r="178" spans="1:5" ht="48">
      <c r="A178" s="188" t="s">
        <v>485</v>
      </c>
      <c r="B178" s="48" t="s">
        <v>486</v>
      </c>
      <c r="C178" s="186">
        <f>C179</f>
        <v>3.4</v>
      </c>
      <c r="D178" s="186">
        <f>D179</f>
        <v>0</v>
      </c>
      <c r="E178" s="123">
        <f t="shared" si="1"/>
        <v>0</v>
      </c>
    </row>
    <row r="179" spans="1:5" ht="48">
      <c r="A179" s="182" t="s">
        <v>485</v>
      </c>
      <c r="B179" s="23" t="s">
        <v>487</v>
      </c>
      <c r="C179" s="179">
        <v>3.4</v>
      </c>
      <c r="D179" s="179">
        <v>0</v>
      </c>
      <c r="E179" s="95">
        <f t="shared" si="1"/>
        <v>0</v>
      </c>
    </row>
    <row r="180" spans="1:5" ht="24">
      <c r="A180" s="188" t="s">
        <v>483</v>
      </c>
      <c r="B180" s="48" t="s">
        <v>219</v>
      </c>
      <c r="C180" s="186">
        <f>C181</f>
        <v>263.6</v>
      </c>
      <c r="D180" s="186">
        <f>D181</f>
        <v>168.5</v>
      </c>
      <c r="E180" s="123">
        <f t="shared" si="1"/>
        <v>63.9226100151745</v>
      </c>
    </row>
    <row r="181" spans="1:5" ht="28.5" customHeight="1">
      <c r="A181" s="182" t="s">
        <v>483</v>
      </c>
      <c r="B181" s="23" t="s">
        <v>484</v>
      </c>
      <c r="C181" s="179">
        <v>263.6</v>
      </c>
      <c r="D181" s="179">
        <v>168.5</v>
      </c>
      <c r="E181" s="95">
        <f t="shared" si="1"/>
        <v>63.9226100151745</v>
      </c>
    </row>
    <row r="182" spans="1:5" ht="24">
      <c r="A182" s="188" t="s">
        <v>222</v>
      </c>
      <c r="B182" s="48" t="s">
        <v>223</v>
      </c>
      <c r="C182" s="186">
        <f>C183</f>
        <v>1163.9</v>
      </c>
      <c r="D182" s="186">
        <f>D183</f>
        <v>1163.9</v>
      </c>
      <c r="E182" s="123">
        <f t="shared" si="1"/>
        <v>100</v>
      </c>
    </row>
    <row r="183" spans="1:5" ht="36.75">
      <c r="A183" s="141" t="s">
        <v>224</v>
      </c>
      <c r="B183" s="19" t="s">
        <v>226</v>
      </c>
      <c r="C183" s="179">
        <v>1163.9</v>
      </c>
      <c r="D183" s="179">
        <v>1163.9</v>
      </c>
      <c r="E183" s="95">
        <f t="shared" si="1"/>
        <v>100</v>
      </c>
    </row>
    <row r="184" spans="1:5" ht="25.5" customHeight="1">
      <c r="A184" s="139" t="s">
        <v>0</v>
      </c>
      <c r="B184" s="20" t="s">
        <v>157</v>
      </c>
      <c r="C184" s="123">
        <f>C185+C189+C195+C187+C191+C193</f>
        <v>27350.699999999997</v>
      </c>
      <c r="D184" s="123">
        <f>D185+D189+D195+D187+D191+D193</f>
        <v>27178.5</v>
      </c>
      <c r="E184" s="123">
        <f t="shared" si="1"/>
        <v>99.37040002632475</v>
      </c>
    </row>
    <row r="185" spans="1:5" ht="49.5" customHeight="1">
      <c r="A185" s="139" t="s">
        <v>1</v>
      </c>
      <c r="B185" s="20" t="s">
        <v>147</v>
      </c>
      <c r="C185" s="123">
        <f>C186</f>
        <v>12610.7</v>
      </c>
      <c r="D185" s="123">
        <f>D186</f>
        <v>12563.2</v>
      </c>
      <c r="E185" s="123">
        <f t="shared" si="1"/>
        <v>99.62333573869809</v>
      </c>
    </row>
    <row r="186" spans="1:5" ht="48.75">
      <c r="A186" s="141" t="s">
        <v>225</v>
      </c>
      <c r="B186" s="19" t="s">
        <v>163</v>
      </c>
      <c r="C186" s="179">
        <v>12610.7</v>
      </c>
      <c r="D186" s="179">
        <v>12563.2</v>
      </c>
      <c r="E186" s="95">
        <f t="shared" si="1"/>
        <v>99.62333573869809</v>
      </c>
    </row>
    <row r="187" spans="1:5" ht="48" hidden="1">
      <c r="A187" s="162" t="s">
        <v>415</v>
      </c>
      <c r="B187" s="175" t="s">
        <v>418</v>
      </c>
      <c r="C187" s="186">
        <f>C188</f>
        <v>0</v>
      </c>
      <c r="D187" s="186">
        <f>D188</f>
        <v>0</v>
      </c>
      <c r="E187" s="123" t="e">
        <f t="shared" si="1"/>
        <v>#DIV/0!</v>
      </c>
    </row>
    <row r="188" spans="1:5" ht="48" hidden="1">
      <c r="A188" s="167" t="s">
        <v>416</v>
      </c>
      <c r="B188" s="177" t="s">
        <v>417</v>
      </c>
      <c r="C188" s="179"/>
      <c r="D188" s="179"/>
      <c r="E188" s="95" t="e">
        <f t="shared" si="1"/>
        <v>#DIV/0!</v>
      </c>
    </row>
    <row r="189" spans="1:5" ht="48">
      <c r="A189" s="189" t="s">
        <v>379</v>
      </c>
      <c r="B189" s="20" t="s">
        <v>380</v>
      </c>
      <c r="C189" s="190">
        <f>C190</f>
        <v>13412.4</v>
      </c>
      <c r="D189" s="191">
        <f>D190</f>
        <v>13412.4</v>
      </c>
      <c r="E189" s="123">
        <f t="shared" si="1"/>
        <v>100</v>
      </c>
    </row>
    <row r="190" spans="1:5" ht="48">
      <c r="A190" s="167" t="s">
        <v>381</v>
      </c>
      <c r="B190" s="19" t="s">
        <v>382</v>
      </c>
      <c r="C190" s="192">
        <v>13412.4</v>
      </c>
      <c r="D190" s="192">
        <v>13412.4</v>
      </c>
      <c r="E190" s="95">
        <f t="shared" si="1"/>
        <v>100</v>
      </c>
    </row>
    <row r="191" spans="1:5" ht="48" hidden="1">
      <c r="A191" s="162" t="s">
        <v>433</v>
      </c>
      <c r="B191" s="20" t="s">
        <v>435</v>
      </c>
      <c r="C191" s="190">
        <f>C192</f>
        <v>0</v>
      </c>
      <c r="D191" s="190">
        <f>D192</f>
        <v>0</v>
      </c>
      <c r="E191" s="123" t="e">
        <f t="shared" si="1"/>
        <v>#DIV/0!</v>
      </c>
    </row>
    <row r="192" spans="1:5" ht="36" hidden="1">
      <c r="A192" s="167" t="s">
        <v>434</v>
      </c>
      <c r="B192" s="194" t="s">
        <v>436</v>
      </c>
      <c r="C192" s="192"/>
      <c r="D192" s="193"/>
      <c r="E192" s="95" t="e">
        <f t="shared" si="1"/>
        <v>#DIV/0!</v>
      </c>
    </row>
    <row r="193" spans="1:5" ht="36" hidden="1">
      <c r="A193" s="162" t="s">
        <v>437</v>
      </c>
      <c r="B193" s="20" t="s">
        <v>439</v>
      </c>
      <c r="C193" s="191">
        <f>C194</f>
        <v>0</v>
      </c>
      <c r="D193" s="191">
        <f>D194</f>
        <v>0</v>
      </c>
      <c r="E193" s="123" t="e">
        <f t="shared" si="1"/>
        <v>#DIV/0!</v>
      </c>
    </row>
    <row r="194" spans="1:5" ht="36" hidden="1">
      <c r="A194" s="167" t="s">
        <v>438</v>
      </c>
      <c r="B194" s="19" t="s">
        <v>440</v>
      </c>
      <c r="C194" s="195"/>
      <c r="D194" s="193"/>
      <c r="E194" s="95" t="e">
        <f t="shared" si="1"/>
        <v>#DIV/0!</v>
      </c>
    </row>
    <row r="195" spans="1:5" ht="24">
      <c r="A195" s="196" t="s">
        <v>341</v>
      </c>
      <c r="B195" s="20" t="s">
        <v>383</v>
      </c>
      <c r="C195" s="191">
        <f>C198+C201+C196+C197+C199+C200</f>
        <v>1327.6000000000001</v>
      </c>
      <c r="D195" s="191">
        <f>D198+D201+D196+D197+D199+D200</f>
        <v>1202.9</v>
      </c>
      <c r="E195" s="123">
        <f t="shared" si="1"/>
        <v>90.60711057547454</v>
      </c>
    </row>
    <row r="196" spans="1:5" ht="48">
      <c r="A196" s="202" t="s">
        <v>488</v>
      </c>
      <c r="B196" s="19" t="s">
        <v>386</v>
      </c>
      <c r="C196" s="192">
        <v>304.2</v>
      </c>
      <c r="D196" s="203">
        <v>179.6</v>
      </c>
      <c r="E196" s="95">
        <f t="shared" si="1"/>
        <v>59.040105193951355</v>
      </c>
    </row>
    <row r="197" spans="1:5" ht="48">
      <c r="A197" s="202" t="s">
        <v>489</v>
      </c>
      <c r="B197" s="19" t="s">
        <v>386</v>
      </c>
      <c r="C197" s="192">
        <v>201.6</v>
      </c>
      <c r="D197" s="203">
        <v>201.6</v>
      </c>
      <c r="E197" s="95">
        <f t="shared" si="1"/>
        <v>100</v>
      </c>
    </row>
    <row r="198" spans="1:5" ht="48" customHeight="1">
      <c r="A198" s="167" t="s">
        <v>490</v>
      </c>
      <c r="B198" s="19" t="s">
        <v>386</v>
      </c>
      <c r="C198" s="192">
        <v>87.8</v>
      </c>
      <c r="D198" s="193">
        <v>87.7</v>
      </c>
      <c r="E198" s="95">
        <f t="shared" si="1"/>
        <v>99.8861047835991</v>
      </c>
    </row>
    <row r="199" spans="1:5" ht="48" customHeight="1">
      <c r="A199" s="167" t="s">
        <v>491</v>
      </c>
      <c r="B199" s="19" t="s">
        <v>386</v>
      </c>
      <c r="C199" s="192">
        <v>550</v>
      </c>
      <c r="D199" s="193">
        <v>550</v>
      </c>
      <c r="E199" s="95">
        <f t="shared" si="1"/>
        <v>100</v>
      </c>
    </row>
    <row r="200" spans="1:5" ht="48" customHeight="1">
      <c r="A200" s="167" t="s">
        <v>492</v>
      </c>
      <c r="B200" s="19" t="s">
        <v>386</v>
      </c>
      <c r="C200" s="192">
        <v>93.2</v>
      </c>
      <c r="D200" s="193">
        <v>93.2</v>
      </c>
      <c r="E200" s="95">
        <f t="shared" si="1"/>
        <v>100</v>
      </c>
    </row>
    <row r="201" spans="1:5" ht="35.25" customHeight="1">
      <c r="A201" s="167" t="s">
        <v>493</v>
      </c>
      <c r="B201" s="19" t="s">
        <v>386</v>
      </c>
      <c r="C201" s="195">
        <v>90.8</v>
      </c>
      <c r="D201" s="193">
        <v>90.8</v>
      </c>
      <c r="E201" s="95">
        <f t="shared" si="1"/>
        <v>100</v>
      </c>
    </row>
    <row r="202" spans="1:5" ht="24.75">
      <c r="A202" s="171" t="s">
        <v>494</v>
      </c>
      <c r="B202" s="20" t="s">
        <v>495</v>
      </c>
      <c r="C202" s="197">
        <f>C203</f>
        <v>0</v>
      </c>
      <c r="D202" s="186">
        <f>D203</f>
        <v>20.9</v>
      </c>
      <c r="E202" s="123">
        <v>0</v>
      </c>
    </row>
    <row r="203" spans="1:5" ht="24.75">
      <c r="A203" s="141" t="s">
        <v>494</v>
      </c>
      <c r="B203" s="19" t="s">
        <v>496</v>
      </c>
      <c r="C203" s="179">
        <f>C205</f>
        <v>0</v>
      </c>
      <c r="D203" s="179">
        <v>20.9</v>
      </c>
      <c r="E203" s="95">
        <v>0</v>
      </c>
    </row>
    <row r="204" spans="1:5" ht="36.75">
      <c r="A204" s="37" t="s">
        <v>497</v>
      </c>
      <c r="B204" s="20" t="s">
        <v>498</v>
      </c>
      <c r="C204" s="186">
        <f>C205</f>
        <v>0</v>
      </c>
      <c r="D204" s="186">
        <f>D205</f>
        <v>-217.5</v>
      </c>
      <c r="E204" s="95">
        <v>0</v>
      </c>
    </row>
    <row r="205" spans="1:5" ht="38.25" customHeight="1">
      <c r="A205" s="41" t="s">
        <v>499</v>
      </c>
      <c r="B205" s="19" t="s">
        <v>500</v>
      </c>
      <c r="C205" s="179">
        <v>0</v>
      </c>
      <c r="D205" s="179">
        <v>-217.5</v>
      </c>
      <c r="E205" s="95">
        <v>0</v>
      </c>
    </row>
    <row r="206" spans="1:5" ht="22.5" customHeight="1">
      <c r="A206" s="198" t="s">
        <v>3</v>
      </c>
      <c r="B206" s="199"/>
      <c r="C206" s="123">
        <f>C10+C114</f>
        <v>562001.8999999999</v>
      </c>
      <c r="D206" s="123">
        <f>D10+D114</f>
        <v>559965.7</v>
      </c>
      <c r="E206" s="123">
        <f t="shared" si="1"/>
        <v>99.63768805763826</v>
      </c>
    </row>
    <row r="207" ht="27.75" customHeight="1"/>
  </sheetData>
  <sheetProtection/>
  <mergeCells count="7">
    <mergeCell ref="A5:E5"/>
    <mergeCell ref="D7:E7"/>
    <mergeCell ref="B1:E1"/>
    <mergeCell ref="A4:E4"/>
    <mergeCell ref="A6:E6"/>
    <mergeCell ref="B3:E3"/>
    <mergeCell ref="B2:E2"/>
  </mergeCells>
  <hyperlinks>
    <hyperlink ref="A76" r:id="rId1" display="consultantplus://offline/ref=942E4D2901321CCBAD8F1B2DF1B8DF3F9BEC7F6A86D15D3C308EBC8235A9C97D4642F40588CA228AAB0896BC541BCCC412558099F78A3ACBqEtFF"/>
  </hyperlinks>
  <printOptions/>
  <pageMargins left="0.7874015748031497" right="0.1968503937007874" top="0.5905511811023623" bottom="0.3937007874015748" header="0.1968503937007874" footer="0.5118110236220472"/>
  <pageSetup fitToHeight="0" horizontalDpi="600" verticalDpi="600" orientation="portrait" paperSize="9" scale="7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2"/>
  <sheetViews>
    <sheetView view="pageBreakPreview" zoomScale="142" zoomScaleSheetLayoutView="142" zoomScalePageLayoutView="0" workbookViewId="0" topLeftCell="A1">
      <selection activeCell="A54" sqref="A54:IV56"/>
    </sheetView>
  </sheetViews>
  <sheetFormatPr defaultColWidth="9.00390625" defaultRowHeight="12.75"/>
  <cols>
    <col min="1" max="1" width="74.875" style="4" customWidth="1"/>
    <col min="2" max="2" width="25.125" style="0" customWidth="1"/>
    <col min="3" max="3" width="12.75390625" style="0" customWidth="1"/>
    <col min="4" max="4" width="12.00390625" style="0" customWidth="1"/>
    <col min="5" max="5" width="11.25390625" style="0" customWidth="1"/>
  </cols>
  <sheetData>
    <row r="1" spans="1:5" ht="16.5">
      <c r="A1" s="210" t="s">
        <v>108</v>
      </c>
      <c r="B1" s="210"/>
      <c r="C1" s="210"/>
      <c r="D1" s="210"/>
      <c r="E1" s="210"/>
    </row>
    <row r="2" spans="1:5" ht="16.5">
      <c r="A2" s="210" t="s">
        <v>425</v>
      </c>
      <c r="B2" s="210"/>
      <c r="C2" s="210"/>
      <c r="D2" s="210"/>
      <c r="E2" s="210"/>
    </row>
    <row r="3" spans="1:5" ht="15" customHeight="1">
      <c r="A3" s="209" t="s">
        <v>23</v>
      </c>
      <c r="B3" s="209"/>
      <c r="C3" s="209"/>
      <c r="D3" s="209"/>
      <c r="E3" s="209"/>
    </row>
    <row r="4" spans="1:5" ht="36" customHeight="1">
      <c r="A4" s="6" t="s">
        <v>4</v>
      </c>
      <c r="B4" s="5" t="s">
        <v>5</v>
      </c>
      <c r="C4" s="12" t="s">
        <v>343</v>
      </c>
      <c r="D4" s="12" t="s">
        <v>424</v>
      </c>
      <c r="E4" s="12" t="s">
        <v>113</v>
      </c>
    </row>
    <row r="5" spans="1:5" ht="11.25" customHeight="1">
      <c r="A5" s="7">
        <v>1</v>
      </c>
      <c r="B5" s="2">
        <v>2</v>
      </c>
      <c r="C5" s="3">
        <v>3</v>
      </c>
      <c r="D5" s="3">
        <v>4</v>
      </c>
      <c r="E5" s="3">
        <v>5</v>
      </c>
    </row>
    <row r="6" spans="1:5" ht="16.5">
      <c r="A6" s="11" t="s">
        <v>67</v>
      </c>
      <c r="B6" s="20" t="s">
        <v>6</v>
      </c>
      <c r="C6" s="116">
        <f>C7+C31</f>
        <v>92908.09999999999</v>
      </c>
      <c r="D6" s="116">
        <f>D7+D31</f>
        <v>92986.6</v>
      </c>
      <c r="E6" s="117">
        <f>D6/C6*100</f>
        <v>100.08449209487658</v>
      </c>
    </row>
    <row r="7" spans="1:5" ht="16.5">
      <c r="A7" s="11" t="s">
        <v>66</v>
      </c>
      <c r="B7" s="20"/>
      <c r="C7" s="116">
        <f>C8+C19+C21+C29+C14</f>
        <v>92247.2</v>
      </c>
      <c r="D7" s="116">
        <f>D8+D19+D21+D29+D14</f>
        <v>92323.6</v>
      </c>
      <c r="E7" s="117">
        <f aca="true" t="shared" si="0" ref="E7:E83">D7/C7*100</f>
        <v>100.08282094199066</v>
      </c>
    </row>
    <row r="8" spans="1:5" ht="16.5">
      <c r="A8" s="11" t="s">
        <v>7</v>
      </c>
      <c r="B8" s="20" t="s">
        <v>8</v>
      </c>
      <c r="C8" s="116">
        <f>C9</f>
        <v>34483.4</v>
      </c>
      <c r="D8" s="116">
        <f>D9</f>
        <v>34512.4</v>
      </c>
      <c r="E8" s="117">
        <f t="shared" si="0"/>
        <v>100.08409843576909</v>
      </c>
    </row>
    <row r="9" spans="1:5" ht="16.5">
      <c r="A9" s="11" t="s">
        <v>9</v>
      </c>
      <c r="B9" s="20" t="s">
        <v>10</v>
      </c>
      <c r="C9" s="116">
        <f>C10+C11+C12+C13</f>
        <v>34483.4</v>
      </c>
      <c r="D9" s="116">
        <f>D10+D11+D12+D13</f>
        <v>34512.4</v>
      </c>
      <c r="E9" s="117">
        <f t="shared" si="0"/>
        <v>100.08409843576909</v>
      </c>
    </row>
    <row r="10" spans="1:5" ht="51.75">
      <c r="A10" s="14" t="s">
        <v>35</v>
      </c>
      <c r="B10" s="19" t="s">
        <v>61</v>
      </c>
      <c r="C10" s="118">
        <v>33935.7</v>
      </c>
      <c r="D10" s="118">
        <v>33964.5</v>
      </c>
      <c r="E10" s="119">
        <f t="shared" si="0"/>
        <v>100.0848663796533</v>
      </c>
    </row>
    <row r="11" spans="1:5" ht="64.5">
      <c r="A11" s="14" t="s">
        <v>32</v>
      </c>
      <c r="B11" s="19" t="s">
        <v>62</v>
      </c>
      <c r="C11" s="118">
        <v>43.9</v>
      </c>
      <c r="D11" s="118">
        <v>43.9</v>
      </c>
      <c r="E11" s="119">
        <f t="shared" si="0"/>
        <v>100</v>
      </c>
    </row>
    <row r="12" spans="1:5" ht="26.25">
      <c r="A12" s="14" t="s">
        <v>33</v>
      </c>
      <c r="B12" s="19" t="s">
        <v>64</v>
      </c>
      <c r="C12" s="118">
        <v>284</v>
      </c>
      <c r="D12" s="118">
        <v>284.2</v>
      </c>
      <c r="E12" s="119">
        <f t="shared" si="0"/>
        <v>100.07042253521125</v>
      </c>
    </row>
    <row r="13" spans="1:5" ht="51.75">
      <c r="A13" s="14" t="s">
        <v>34</v>
      </c>
      <c r="B13" s="19" t="s">
        <v>63</v>
      </c>
      <c r="C13" s="118">
        <v>219.8</v>
      </c>
      <c r="D13" s="118">
        <v>219.8</v>
      </c>
      <c r="E13" s="119">
        <f t="shared" si="0"/>
        <v>100</v>
      </c>
    </row>
    <row r="14" spans="1:5" ht="24.75">
      <c r="A14" s="37" t="s">
        <v>166</v>
      </c>
      <c r="B14" s="20" t="s">
        <v>96</v>
      </c>
      <c r="C14" s="116">
        <f>SUM(C15:C18)</f>
        <v>30394.199999999997</v>
      </c>
      <c r="D14" s="116">
        <f>SUM(D15:D18)</f>
        <v>30394.800000000003</v>
      </c>
      <c r="E14" s="117">
        <f t="shared" si="0"/>
        <v>100.00197406084057</v>
      </c>
    </row>
    <row r="15" spans="1:5" ht="64.5">
      <c r="A15" s="14" t="s">
        <v>167</v>
      </c>
      <c r="B15" s="46" t="s">
        <v>130</v>
      </c>
      <c r="C15" s="118">
        <v>14019.2</v>
      </c>
      <c r="D15" s="118">
        <v>14019.2</v>
      </c>
      <c r="E15" s="119">
        <f t="shared" si="0"/>
        <v>100</v>
      </c>
    </row>
    <row r="16" spans="1:5" ht="77.25">
      <c r="A16" s="14" t="s">
        <v>135</v>
      </c>
      <c r="B16" s="46" t="s">
        <v>131</v>
      </c>
      <c r="C16" s="118">
        <v>100</v>
      </c>
      <c r="D16" s="118">
        <v>100.3</v>
      </c>
      <c r="E16" s="119">
        <f t="shared" si="0"/>
        <v>100.29999999999998</v>
      </c>
    </row>
    <row r="17" spans="1:5" ht="64.5">
      <c r="A17" s="38" t="s">
        <v>136</v>
      </c>
      <c r="B17" s="46" t="s">
        <v>132</v>
      </c>
      <c r="C17" s="118">
        <v>18859.5</v>
      </c>
      <c r="D17" s="118">
        <v>18859.8</v>
      </c>
      <c r="E17" s="119">
        <f t="shared" si="0"/>
        <v>100.00159071025212</v>
      </c>
    </row>
    <row r="18" spans="1:5" ht="64.5">
      <c r="A18" s="39" t="s">
        <v>137</v>
      </c>
      <c r="B18" s="46" t="s">
        <v>133</v>
      </c>
      <c r="C18" s="118">
        <v>-2584.5</v>
      </c>
      <c r="D18" s="118">
        <v>-2584.5</v>
      </c>
      <c r="E18" s="119">
        <f t="shared" si="0"/>
        <v>100</v>
      </c>
    </row>
    <row r="19" spans="1:5" ht="16.5">
      <c r="A19" s="11" t="s">
        <v>11</v>
      </c>
      <c r="B19" s="20" t="s">
        <v>12</v>
      </c>
      <c r="C19" s="116">
        <f>C20</f>
        <v>3762.5</v>
      </c>
      <c r="D19" s="116">
        <f>D20</f>
        <v>3762.5</v>
      </c>
      <c r="E19" s="117">
        <f t="shared" si="0"/>
        <v>100</v>
      </c>
    </row>
    <row r="20" spans="1:5" ht="16.5">
      <c r="A20" s="14" t="s">
        <v>13</v>
      </c>
      <c r="B20" s="19" t="s">
        <v>2</v>
      </c>
      <c r="C20" s="118">
        <v>3762.5</v>
      </c>
      <c r="D20" s="118">
        <v>3762.5</v>
      </c>
      <c r="E20" s="119">
        <f t="shared" si="0"/>
        <v>100</v>
      </c>
    </row>
    <row r="21" spans="1:5" ht="16.5">
      <c r="A21" s="11" t="s">
        <v>14</v>
      </c>
      <c r="B21" s="20" t="s">
        <v>27</v>
      </c>
      <c r="C21" s="116">
        <f>C22+C24</f>
        <v>23601.1</v>
      </c>
      <c r="D21" s="116">
        <f>D22+D24</f>
        <v>23647.9</v>
      </c>
      <c r="E21" s="117">
        <f t="shared" si="0"/>
        <v>100.19829584214297</v>
      </c>
    </row>
    <row r="22" spans="1:5" ht="16.5">
      <c r="A22" s="11" t="s">
        <v>28</v>
      </c>
      <c r="B22" s="20" t="s">
        <v>29</v>
      </c>
      <c r="C22" s="116">
        <f>C23</f>
        <v>830.4</v>
      </c>
      <c r="D22" s="116">
        <f>D23</f>
        <v>831.4</v>
      </c>
      <c r="E22" s="117">
        <f t="shared" si="0"/>
        <v>100.12042389210019</v>
      </c>
    </row>
    <row r="23" spans="1:5" ht="26.25">
      <c r="A23" s="14" t="s">
        <v>127</v>
      </c>
      <c r="B23" s="19" t="s">
        <v>65</v>
      </c>
      <c r="C23" s="118">
        <v>830.4</v>
      </c>
      <c r="D23" s="118">
        <v>831.4</v>
      </c>
      <c r="E23" s="119">
        <f t="shared" si="0"/>
        <v>100.12042389210019</v>
      </c>
    </row>
    <row r="24" spans="1:5" ht="16.5">
      <c r="A24" s="11" t="s">
        <v>30</v>
      </c>
      <c r="B24" s="20" t="s">
        <v>31</v>
      </c>
      <c r="C24" s="116">
        <f>C25+C27</f>
        <v>22770.699999999997</v>
      </c>
      <c r="D24" s="116">
        <f>D25+D27</f>
        <v>22816.5</v>
      </c>
      <c r="E24" s="117">
        <f t="shared" si="0"/>
        <v>100.20113566996184</v>
      </c>
    </row>
    <row r="25" spans="1:5" ht="16.5">
      <c r="A25" s="40" t="s">
        <v>101</v>
      </c>
      <c r="B25" s="19" t="s">
        <v>100</v>
      </c>
      <c r="C25" s="118">
        <f>C26</f>
        <v>4631.4</v>
      </c>
      <c r="D25" s="118">
        <f>D26</f>
        <v>4631.6</v>
      </c>
      <c r="E25" s="119">
        <f t="shared" si="0"/>
        <v>100.00431834866347</v>
      </c>
    </row>
    <row r="26" spans="1:5" ht="24.75">
      <c r="A26" s="41" t="s">
        <v>128</v>
      </c>
      <c r="B26" s="19" t="s">
        <v>102</v>
      </c>
      <c r="C26" s="118">
        <v>4631.4</v>
      </c>
      <c r="D26" s="118">
        <v>4631.6</v>
      </c>
      <c r="E26" s="119">
        <f t="shared" si="0"/>
        <v>100.00431834866347</v>
      </c>
    </row>
    <row r="27" spans="1:5" ht="16.5">
      <c r="A27" s="40" t="s">
        <v>104</v>
      </c>
      <c r="B27" s="19" t="s">
        <v>103</v>
      </c>
      <c r="C27" s="118">
        <f>C28</f>
        <v>18139.3</v>
      </c>
      <c r="D27" s="118">
        <f>D28</f>
        <v>18184.9</v>
      </c>
      <c r="E27" s="119">
        <f t="shared" si="0"/>
        <v>100.25138787053527</v>
      </c>
    </row>
    <row r="28" spans="1:5" ht="24.75">
      <c r="A28" s="41" t="s">
        <v>106</v>
      </c>
      <c r="B28" s="19" t="s">
        <v>105</v>
      </c>
      <c r="C28" s="118">
        <v>18139.3</v>
      </c>
      <c r="D28" s="118">
        <v>18184.9</v>
      </c>
      <c r="E28" s="119">
        <f t="shared" si="0"/>
        <v>100.25138787053527</v>
      </c>
    </row>
    <row r="29" spans="1:5" ht="16.5">
      <c r="A29" s="42" t="s">
        <v>53</v>
      </c>
      <c r="B29" s="47" t="s">
        <v>52</v>
      </c>
      <c r="C29" s="116">
        <f>C30</f>
        <v>6</v>
      </c>
      <c r="D29" s="116">
        <f>D30</f>
        <v>6</v>
      </c>
      <c r="E29" s="117">
        <f t="shared" si="0"/>
        <v>100</v>
      </c>
    </row>
    <row r="30" spans="1:5" ht="39">
      <c r="A30" s="14" t="s">
        <v>87</v>
      </c>
      <c r="B30" s="24" t="s">
        <v>54</v>
      </c>
      <c r="C30" s="118">
        <v>6</v>
      </c>
      <c r="D30" s="118">
        <v>6</v>
      </c>
      <c r="E30" s="119">
        <f t="shared" si="0"/>
        <v>100</v>
      </c>
    </row>
    <row r="31" spans="1:5" ht="16.5">
      <c r="A31" s="11" t="s">
        <v>68</v>
      </c>
      <c r="B31" s="19"/>
      <c r="C31" s="116">
        <f>C32+C38+C41+C43+C54</f>
        <v>660.9</v>
      </c>
      <c r="D31" s="116">
        <f>D32+D38+D41+D43+D54</f>
        <v>663</v>
      </c>
      <c r="E31" s="117">
        <f t="shared" si="0"/>
        <v>100.317748524739</v>
      </c>
    </row>
    <row r="32" spans="1:5" ht="26.25">
      <c r="A32" s="11" t="s">
        <v>15</v>
      </c>
      <c r="B32" s="20" t="s">
        <v>16</v>
      </c>
      <c r="C32" s="116">
        <f>C33</f>
        <v>404.7</v>
      </c>
      <c r="D32" s="116">
        <f>D33</f>
        <v>404.8</v>
      </c>
      <c r="E32" s="117">
        <f t="shared" si="0"/>
        <v>100.02470966147766</v>
      </c>
    </row>
    <row r="33" spans="1:5" ht="51.75">
      <c r="A33" s="11" t="s">
        <v>227</v>
      </c>
      <c r="B33" s="20" t="s">
        <v>17</v>
      </c>
      <c r="C33" s="116">
        <f>C34+C36</f>
        <v>404.7</v>
      </c>
      <c r="D33" s="116">
        <f>D34+D36</f>
        <v>404.8</v>
      </c>
      <c r="E33" s="117">
        <f t="shared" si="0"/>
        <v>100.02470966147766</v>
      </c>
    </row>
    <row r="34" spans="1:5" ht="51.75">
      <c r="A34" s="14" t="s">
        <v>228</v>
      </c>
      <c r="B34" s="19" t="s">
        <v>229</v>
      </c>
      <c r="C34" s="118">
        <f>C35</f>
        <v>11.5</v>
      </c>
      <c r="D34" s="118">
        <f>D35</f>
        <v>11.6</v>
      </c>
      <c r="E34" s="119">
        <f t="shared" si="0"/>
        <v>100.8695652173913</v>
      </c>
    </row>
    <row r="35" spans="1:5" ht="51.75">
      <c r="A35" s="14" t="s">
        <v>228</v>
      </c>
      <c r="B35" s="19" t="s">
        <v>115</v>
      </c>
      <c r="C35" s="118">
        <v>11.5</v>
      </c>
      <c r="D35" s="118">
        <v>11.6</v>
      </c>
      <c r="E35" s="119">
        <f t="shared" si="0"/>
        <v>100.8695652173913</v>
      </c>
    </row>
    <row r="36" spans="1:5" ht="39">
      <c r="A36" s="14" t="s">
        <v>230</v>
      </c>
      <c r="B36" s="19" t="s">
        <v>19</v>
      </c>
      <c r="C36" s="118">
        <f>C37</f>
        <v>393.2</v>
      </c>
      <c r="D36" s="118">
        <f>D37</f>
        <v>393.2</v>
      </c>
      <c r="E36" s="119">
        <f t="shared" si="0"/>
        <v>100</v>
      </c>
    </row>
    <row r="37" spans="1:5" ht="39">
      <c r="A37" s="14" t="s">
        <v>230</v>
      </c>
      <c r="B37" s="19" t="s">
        <v>20</v>
      </c>
      <c r="C37" s="118">
        <v>393.2</v>
      </c>
      <c r="D37" s="118">
        <v>393.2</v>
      </c>
      <c r="E37" s="119">
        <f t="shared" si="0"/>
        <v>100</v>
      </c>
    </row>
    <row r="38" spans="1:5" ht="26.25">
      <c r="A38" s="11" t="s">
        <v>36</v>
      </c>
      <c r="B38" s="48" t="s">
        <v>24</v>
      </c>
      <c r="C38" s="116">
        <f>C39+C40</f>
        <v>157.4</v>
      </c>
      <c r="D38" s="116">
        <f>D39+D40</f>
        <v>159.4</v>
      </c>
      <c r="E38" s="117">
        <f t="shared" si="0"/>
        <v>101.27064803049555</v>
      </c>
    </row>
    <row r="39" spans="1:5" ht="26.25" hidden="1">
      <c r="A39" s="14" t="s">
        <v>231</v>
      </c>
      <c r="B39" s="19" t="s">
        <v>84</v>
      </c>
      <c r="C39" s="118">
        <f>'[1]Ларин'!C43+'[1]Буз'!C44</f>
        <v>0</v>
      </c>
      <c r="D39" s="118">
        <f>'[1]Ларин'!D43+'[1]Буз'!D44</f>
        <v>0</v>
      </c>
      <c r="E39" s="119">
        <v>0</v>
      </c>
    </row>
    <row r="40" spans="1:5" ht="16.5">
      <c r="A40" s="14" t="s">
        <v>129</v>
      </c>
      <c r="B40" s="19" t="s">
        <v>85</v>
      </c>
      <c r="C40" s="118">
        <v>157.4</v>
      </c>
      <c r="D40" s="118">
        <v>159.4</v>
      </c>
      <c r="E40" s="119">
        <f t="shared" si="0"/>
        <v>101.27064803049555</v>
      </c>
    </row>
    <row r="41" spans="1:5" ht="16.5" hidden="1">
      <c r="A41" s="11" t="s">
        <v>75</v>
      </c>
      <c r="B41" s="20" t="s">
        <v>49</v>
      </c>
      <c r="C41" s="116">
        <f>C42</f>
        <v>0</v>
      </c>
      <c r="D41" s="116">
        <f>D42</f>
        <v>0</v>
      </c>
      <c r="E41" s="119">
        <v>0</v>
      </c>
    </row>
    <row r="42" spans="1:5" ht="51.75" hidden="1">
      <c r="A42" s="14" t="s">
        <v>94</v>
      </c>
      <c r="B42" s="24" t="s">
        <v>55</v>
      </c>
      <c r="C42" s="118">
        <v>0</v>
      </c>
      <c r="D42" s="118">
        <v>0</v>
      </c>
      <c r="E42" s="119">
        <v>0</v>
      </c>
    </row>
    <row r="43" spans="1:5" ht="16.5">
      <c r="A43" s="37" t="s">
        <v>232</v>
      </c>
      <c r="B43" s="20" t="s">
        <v>22</v>
      </c>
      <c r="C43" s="116">
        <f>C44+C46+C49</f>
        <v>98.8</v>
      </c>
      <c r="D43" s="116">
        <f>D44+D46+D49</f>
        <v>98.8</v>
      </c>
      <c r="E43" s="117">
        <f t="shared" si="0"/>
        <v>100</v>
      </c>
    </row>
    <row r="44" spans="1:5" ht="27.75">
      <c r="A44" s="114" t="s">
        <v>420</v>
      </c>
      <c r="B44" s="20" t="s">
        <v>421</v>
      </c>
      <c r="C44" s="116">
        <f>C45</f>
        <v>5</v>
      </c>
      <c r="D44" s="116">
        <f>D45</f>
        <v>5</v>
      </c>
      <c r="E44" s="117">
        <f t="shared" si="0"/>
        <v>100</v>
      </c>
    </row>
    <row r="45" spans="1:5" ht="24.75">
      <c r="A45" s="115" t="s">
        <v>419</v>
      </c>
      <c r="B45" s="19" t="s">
        <v>422</v>
      </c>
      <c r="C45" s="118">
        <v>5</v>
      </c>
      <c r="D45" s="118">
        <v>5</v>
      </c>
      <c r="E45" s="119">
        <f t="shared" si="0"/>
        <v>100</v>
      </c>
    </row>
    <row r="46" spans="1:5" ht="60.75">
      <c r="A46" s="67" t="s">
        <v>264</v>
      </c>
      <c r="B46" s="71" t="s">
        <v>265</v>
      </c>
      <c r="C46" s="116">
        <f>C47</f>
        <v>77.1</v>
      </c>
      <c r="D46" s="116">
        <f>D47</f>
        <v>77.1</v>
      </c>
      <c r="E46" s="117">
        <f t="shared" si="0"/>
        <v>100</v>
      </c>
    </row>
    <row r="47" spans="1:5" ht="36.75">
      <c r="A47" s="41" t="s">
        <v>320</v>
      </c>
      <c r="B47" s="19" t="s">
        <v>321</v>
      </c>
      <c r="C47" s="118">
        <f>C48</f>
        <v>77.1</v>
      </c>
      <c r="D47" s="118">
        <f>D48</f>
        <v>77.1</v>
      </c>
      <c r="E47" s="119">
        <f t="shared" si="0"/>
        <v>100</v>
      </c>
    </row>
    <row r="48" spans="1:5" ht="36.75">
      <c r="A48" s="41" t="s">
        <v>322</v>
      </c>
      <c r="B48" s="19" t="s">
        <v>323</v>
      </c>
      <c r="C48" s="118">
        <v>77.1</v>
      </c>
      <c r="D48" s="118">
        <v>77.1</v>
      </c>
      <c r="E48" s="119">
        <f t="shared" si="0"/>
        <v>100</v>
      </c>
    </row>
    <row r="49" spans="1:5" ht="16.5">
      <c r="A49" s="65" t="s">
        <v>423</v>
      </c>
      <c r="B49" s="53" t="s">
        <v>268</v>
      </c>
      <c r="C49" s="116">
        <f>C50+C52</f>
        <v>16.7</v>
      </c>
      <c r="D49" s="116">
        <f>D50+D52</f>
        <v>16.7</v>
      </c>
      <c r="E49" s="117">
        <f>D49/C49*100</f>
        <v>100</v>
      </c>
    </row>
    <row r="50" spans="1:5" ht="48.75">
      <c r="A50" s="37" t="s">
        <v>399</v>
      </c>
      <c r="B50" s="20" t="s">
        <v>397</v>
      </c>
      <c r="C50" s="116">
        <f>C51</f>
        <v>15.7</v>
      </c>
      <c r="D50" s="116">
        <f>D51</f>
        <v>15.7</v>
      </c>
      <c r="E50" s="117">
        <f t="shared" si="0"/>
        <v>100</v>
      </c>
    </row>
    <row r="51" spans="1:5" ht="24.75">
      <c r="A51" s="41" t="s">
        <v>400</v>
      </c>
      <c r="B51" s="19" t="s">
        <v>398</v>
      </c>
      <c r="C51" s="118">
        <v>15.7</v>
      </c>
      <c r="D51" s="118">
        <v>15.7</v>
      </c>
      <c r="E51" s="119">
        <f t="shared" si="0"/>
        <v>100</v>
      </c>
    </row>
    <row r="52" spans="1:5" ht="48.75">
      <c r="A52" s="65" t="s">
        <v>269</v>
      </c>
      <c r="B52" s="53" t="s">
        <v>270</v>
      </c>
      <c r="C52" s="116">
        <f>C53</f>
        <v>1</v>
      </c>
      <c r="D52" s="116">
        <f>D53</f>
        <v>1</v>
      </c>
      <c r="E52" s="117">
        <f t="shared" si="0"/>
        <v>100</v>
      </c>
    </row>
    <row r="53" spans="1:5" ht="36.75">
      <c r="A53" s="66" t="s">
        <v>317</v>
      </c>
      <c r="B53" s="70" t="s">
        <v>271</v>
      </c>
      <c r="C53" s="118">
        <v>1</v>
      </c>
      <c r="D53" s="118">
        <v>1</v>
      </c>
      <c r="E53" s="119">
        <f t="shared" si="0"/>
        <v>100</v>
      </c>
    </row>
    <row r="54" spans="1:5" ht="16.5" hidden="1">
      <c r="A54" s="11" t="s">
        <v>324</v>
      </c>
      <c r="B54" s="48" t="s">
        <v>325</v>
      </c>
      <c r="C54" s="116">
        <f>C55</f>
        <v>0</v>
      </c>
      <c r="D54" s="116">
        <f>D55</f>
        <v>0</v>
      </c>
      <c r="E54" s="117">
        <v>0</v>
      </c>
    </row>
    <row r="55" spans="1:5" ht="16.5" hidden="1">
      <c r="A55" s="14" t="s">
        <v>326</v>
      </c>
      <c r="B55" s="23" t="s">
        <v>328</v>
      </c>
      <c r="C55" s="118">
        <f>C56</f>
        <v>0</v>
      </c>
      <c r="D55" s="118">
        <f>D56</f>
        <v>0</v>
      </c>
      <c r="E55" s="119">
        <v>0</v>
      </c>
    </row>
    <row r="56" spans="1:5" ht="16.5" hidden="1">
      <c r="A56" s="14" t="s">
        <v>327</v>
      </c>
      <c r="B56" s="23" t="s">
        <v>329</v>
      </c>
      <c r="C56" s="118">
        <v>0</v>
      </c>
      <c r="D56" s="118">
        <v>0</v>
      </c>
      <c r="E56" s="119">
        <v>0</v>
      </c>
    </row>
    <row r="57" spans="1:5" ht="16.5">
      <c r="A57" s="11" t="s">
        <v>69</v>
      </c>
      <c r="B57" s="20" t="s">
        <v>25</v>
      </c>
      <c r="C57" s="116">
        <f>C58+C81</f>
        <v>67937.8</v>
      </c>
      <c r="D57" s="116">
        <f>D58+D81</f>
        <v>67312</v>
      </c>
      <c r="E57" s="117">
        <f t="shared" si="0"/>
        <v>99.07886331320708</v>
      </c>
    </row>
    <row r="58" spans="1:5" ht="26.25">
      <c r="A58" s="11" t="s">
        <v>73</v>
      </c>
      <c r="B58" s="20" t="s">
        <v>233</v>
      </c>
      <c r="C58" s="116">
        <f>C59+C64+C71+C76</f>
        <v>67892</v>
      </c>
      <c r="D58" s="116">
        <f>D59+D64+D71+D76</f>
        <v>67266.2</v>
      </c>
      <c r="E58" s="117">
        <f t="shared" si="0"/>
        <v>99.07824191362752</v>
      </c>
    </row>
    <row r="59" spans="1:5" ht="16.5">
      <c r="A59" s="43" t="s">
        <v>173</v>
      </c>
      <c r="B59" s="49" t="s">
        <v>155</v>
      </c>
      <c r="C59" s="116">
        <f>C60+C62</f>
        <v>22799</v>
      </c>
      <c r="D59" s="116">
        <f>D60+D62</f>
        <v>22799</v>
      </c>
      <c r="E59" s="117">
        <f t="shared" si="0"/>
        <v>100</v>
      </c>
    </row>
    <row r="60" spans="1:5" ht="16.5">
      <c r="A60" s="37" t="s">
        <v>37</v>
      </c>
      <c r="B60" s="49" t="s">
        <v>154</v>
      </c>
      <c r="C60" s="116">
        <f>C61</f>
        <v>18843</v>
      </c>
      <c r="D60" s="116">
        <f>D61</f>
        <v>18843</v>
      </c>
      <c r="E60" s="117">
        <f t="shared" si="0"/>
        <v>100</v>
      </c>
    </row>
    <row r="61" spans="1:5" ht="16.5">
      <c r="A61" s="44" t="s">
        <v>234</v>
      </c>
      <c r="B61" s="50" t="s">
        <v>153</v>
      </c>
      <c r="C61" s="118">
        <v>18843</v>
      </c>
      <c r="D61" s="118">
        <v>18843</v>
      </c>
      <c r="E61" s="119">
        <f t="shared" si="0"/>
        <v>100</v>
      </c>
    </row>
    <row r="62" spans="1:5" ht="27.75">
      <c r="A62" s="43" t="s">
        <v>331</v>
      </c>
      <c r="B62" s="49" t="s">
        <v>333</v>
      </c>
      <c r="C62" s="116">
        <f>C63</f>
        <v>3956</v>
      </c>
      <c r="D62" s="116">
        <f>D63</f>
        <v>3956</v>
      </c>
      <c r="E62" s="117">
        <f t="shared" si="0"/>
        <v>100</v>
      </c>
    </row>
    <row r="63" spans="1:5" ht="16.5">
      <c r="A63" s="44" t="s">
        <v>330</v>
      </c>
      <c r="B63" s="50" t="s">
        <v>332</v>
      </c>
      <c r="C63" s="118">
        <v>3956</v>
      </c>
      <c r="D63" s="118">
        <v>3956</v>
      </c>
      <c r="E63" s="119">
        <f t="shared" si="0"/>
        <v>100</v>
      </c>
    </row>
    <row r="64" spans="1:5" ht="16.5">
      <c r="A64" s="43" t="s">
        <v>235</v>
      </c>
      <c r="B64" s="49" t="s">
        <v>164</v>
      </c>
      <c r="C64" s="116">
        <f>C67+C65+C69</f>
        <v>7518.5</v>
      </c>
      <c r="D64" s="116">
        <f>D67+D65+D69</f>
        <v>7518.5</v>
      </c>
      <c r="E64" s="117">
        <f t="shared" si="0"/>
        <v>100</v>
      </c>
    </row>
    <row r="65" spans="1:5" ht="24.75">
      <c r="A65" s="43" t="s">
        <v>335</v>
      </c>
      <c r="B65" s="49" t="s">
        <v>336</v>
      </c>
      <c r="C65" s="116">
        <f>C66</f>
        <v>1368.5</v>
      </c>
      <c r="D65" s="116">
        <f>D66</f>
        <v>1368.5</v>
      </c>
      <c r="E65" s="117">
        <f t="shared" si="0"/>
        <v>100</v>
      </c>
    </row>
    <row r="66" spans="1:5" ht="24.75">
      <c r="A66" s="44" t="s">
        <v>337</v>
      </c>
      <c r="B66" s="50" t="s">
        <v>338</v>
      </c>
      <c r="C66" s="118">
        <v>1368.5</v>
      </c>
      <c r="D66" s="118">
        <v>1368.5</v>
      </c>
      <c r="E66" s="119">
        <f t="shared" si="0"/>
        <v>100</v>
      </c>
    </row>
    <row r="67" spans="1:5" ht="16.5">
      <c r="A67" s="43" t="s">
        <v>236</v>
      </c>
      <c r="B67" s="49" t="s">
        <v>152</v>
      </c>
      <c r="C67" s="116">
        <f>C68</f>
        <v>6000</v>
      </c>
      <c r="D67" s="116">
        <f>D68</f>
        <v>6000</v>
      </c>
      <c r="E67" s="117">
        <f t="shared" si="0"/>
        <v>100</v>
      </c>
    </row>
    <row r="68" spans="1:5" ht="24.75">
      <c r="A68" s="41" t="s">
        <v>334</v>
      </c>
      <c r="B68" s="50" t="s">
        <v>237</v>
      </c>
      <c r="C68" s="118">
        <v>6000</v>
      </c>
      <c r="D68" s="118">
        <v>6000</v>
      </c>
      <c r="E68" s="119">
        <f t="shared" si="0"/>
        <v>100</v>
      </c>
    </row>
    <row r="69" spans="1:5" ht="16.5">
      <c r="A69" s="37" t="s">
        <v>428</v>
      </c>
      <c r="B69" s="49" t="s">
        <v>430</v>
      </c>
      <c r="C69" s="116">
        <f>C70</f>
        <v>150</v>
      </c>
      <c r="D69" s="116">
        <f>D70</f>
        <v>150</v>
      </c>
      <c r="E69" s="117">
        <f t="shared" si="0"/>
        <v>100</v>
      </c>
    </row>
    <row r="70" spans="1:5" ht="16.5">
      <c r="A70" s="41" t="s">
        <v>429</v>
      </c>
      <c r="B70" s="50" t="s">
        <v>431</v>
      </c>
      <c r="C70" s="118">
        <v>150</v>
      </c>
      <c r="D70" s="118">
        <v>150</v>
      </c>
      <c r="E70" s="119">
        <f t="shared" si="0"/>
        <v>100</v>
      </c>
    </row>
    <row r="71" spans="1:5" ht="16.5">
      <c r="A71" s="43" t="s">
        <v>238</v>
      </c>
      <c r="B71" s="49" t="s">
        <v>151</v>
      </c>
      <c r="C71" s="116">
        <f>C72+C74</f>
        <v>1614.1</v>
      </c>
      <c r="D71" s="116">
        <f>D72+D74</f>
        <v>1567</v>
      </c>
      <c r="E71" s="117">
        <f t="shared" si="0"/>
        <v>97.08196518183509</v>
      </c>
    </row>
    <row r="72" spans="1:5" ht="24.75">
      <c r="A72" s="43" t="s">
        <v>93</v>
      </c>
      <c r="B72" s="20" t="s">
        <v>149</v>
      </c>
      <c r="C72" s="116">
        <f>C73</f>
        <v>265.4</v>
      </c>
      <c r="D72" s="116">
        <f>D73</f>
        <v>218.3</v>
      </c>
      <c r="E72" s="117">
        <f t="shared" si="0"/>
        <v>82.25320271288622</v>
      </c>
    </row>
    <row r="73" spans="1:5" ht="24.75">
      <c r="A73" s="44" t="s">
        <v>239</v>
      </c>
      <c r="B73" s="50" t="s">
        <v>148</v>
      </c>
      <c r="C73" s="118">
        <v>265.4</v>
      </c>
      <c r="D73" s="118">
        <v>218.3</v>
      </c>
      <c r="E73" s="119">
        <f t="shared" si="0"/>
        <v>82.25320271288622</v>
      </c>
    </row>
    <row r="74" spans="1:5" ht="24.75">
      <c r="A74" s="43" t="s">
        <v>240</v>
      </c>
      <c r="B74" s="49" t="s">
        <v>150</v>
      </c>
      <c r="C74" s="116">
        <f>C75</f>
        <v>1348.7</v>
      </c>
      <c r="D74" s="116">
        <f>D75</f>
        <v>1348.7</v>
      </c>
      <c r="E74" s="117">
        <f t="shared" si="0"/>
        <v>100</v>
      </c>
    </row>
    <row r="75" spans="1:5" ht="24.75">
      <c r="A75" s="44" t="s">
        <v>119</v>
      </c>
      <c r="B75" s="50" t="s">
        <v>243</v>
      </c>
      <c r="C75" s="118">
        <v>1348.7</v>
      </c>
      <c r="D75" s="118">
        <v>1348.7</v>
      </c>
      <c r="E75" s="119">
        <f t="shared" si="0"/>
        <v>100</v>
      </c>
    </row>
    <row r="76" spans="1:5" ht="16.5">
      <c r="A76" s="45" t="s">
        <v>241</v>
      </c>
      <c r="B76" s="49" t="s">
        <v>157</v>
      </c>
      <c r="C76" s="116">
        <f>C77+C79</f>
        <v>35960.399999999994</v>
      </c>
      <c r="D76" s="116">
        <f>D77+D79</f>
        <v>35381.7</v>
      </c>
      <c r="E76" s="117">
        <f t="shared" si="0"/>
        <v>98.39072980278307</v>
      </c>
    </row>
    <row r="77" spans="1:5" ht="36.75">
      <c r="A77" s="43" t="s">
        <v>339</v>
      </c>
      <c r="B77" s="49" t="s">
        <v>340</v>
      </c>
      <c r="C77" s="116">
        <f>C78</f>
        <v>16640.6</v>
      </c>
      <c r="D77" s="116">
        <f>D78</f>
        <v>16061.9</v>
      </c>
      <c r="E77" s="117">
        <f t="shared" si="0"/>
        <v>96.52236097256109</v>
      </c>
    </row>
    <row r="78" spans="1:5" ht="36.75">
      <c r="A78" s="44" t="s">
        <v>242</v>
      </c>
      <c r="B78" s="50" t="s">
        <v>145</v>
      </c>
      <c r="C78" s="118">
        <v>16640.6</v>
      </c>
      <c r="D78" s="118">
        <v>16061.9</v>
      </c>
      <c r="E78" s="119">
        <f t="shared" si="0"/>
        <v>96.52236097256109</v>
      </c>
    </row>
    <row r="79" spans="1:5" ht="16.5">
      <c r="A79" s="43" t="s">
        <v>341</v>
      </c>
      <c r="B79" s="49" t="s">
        <v>146</v>
      </c>
      <c r="C79" s="116">
        <f>C80</f>
        <v>19319.8</v>
      </c>
      <c r="D79" s="116">
        <f>D80</f>
        <v>19319.8</v>
      </c>
      <c r="E79" s="117">
        <f t="shared" si="0"/>
        <v>100</v>
      </c>
    </row>
    <row r="80" spans="1:5" ht="16.5">
      <c r="A80" s="44" t="s">
        <v>342</v>
      </c>
      <c r="B80" s="50" t="s">
        <v>146</v>
      </c>
      <c r="C80" s="118">
        <v>19319.8</v>
      </c>
      <c r="D80" s="118">
        <v>19319.8</v>
      </c>
      <c r="E80" s="119">
        <f t="shared" si="0"/>
        <v>100</v>
      </c>
    </row>
    <row r="81" spans="1:5" ht="16.5">
      <c r="A81" s="43" t="s">
        <v>395</v>
      </c>
      <c r="B81" s="49" t="s">
        <v>393</v>
      </c>
      <c r="C81" s="116">
        <f>C82</f>
        <v>45.8</v>
      </c>
      <c r="D81" s="116">
        <f>D82</f>
        <v>45.8</v>
      </c>
      <c r="E81" s="117">
        <f t="shared" si="0"/>
        <v>100</v>
      </c>
    </row>
    <row r="82" spans="1:5" ht="24.75">
      <c r="A82" s="10" t="s">
        <v>396</v>
      </c>
      <c r="B82" s="50" t="s">
        <v>394</v>
      </c>
      <c r="C82" s="118">
        <v>45.8</v>
      </c>
      <c r="D82" s="118">
        <v>45.8</v>
      </c>
      <c r="E82" s="119">
        <f t="shared" si="0"/>
        <v>100</v>
      </c>
    </row>
    <row r="83" spans="1:5" ht="16.5">
      <c r="A83" s="11" t="s">
        <v>26</v>
      </c>
      <c r="B83" s="33"/>
      <c r="C83" s="120">
        <f>SUM(C57+C6)</f>
        <v>160845.9</v>
      </c>
      <c r="D83" s="120">
        <f>SUM(D57+D6)</f>
        <v>160298.6</v>
      </c>
      <c r="E83" s="117">
        <f t="shared" si="0"/>
        <v>99.65973643095658</v>
      </c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</sheetData>
  <sheetProtection/>
  <mergeCells count="3">
    <mergeCell ref="A3:E3"/>
    <mergeCell ref="A1:E1"/>
    <mergeCell ref="A2:E2"/>
  </mergeCells>
  <printOptions/>
  <pageMargins left="0.7874015748031497" right="0.3937007874015748" top="0.5905511811023623" bottom="0.1968503937007874" header="0.15748031496062992" footer="0.35433070866141736"/>
  <pageSetup horizontalDpi="600" verticalDpi="600" orientation="portrait" paperSize="9" scale="67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B643"/>
  <sheetViews>
    <sheetView zoomScale="124" zoomScaleNormal="124" zoomScalePageLayoutView="0" workbookViewId="0" topLeftCell="A1">
      <pane xSplit="1" ySplit="10" topLeftCell="B21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73" sqref="E73"/>
    </sheetView>
  </sheetViews>
  <sheetFormatPr defaultColWidth="9.00390625" defaultRowHeight="12.75"/>
  <cols>
    <col min="1" max="1" width="60.75390625" style="4" customWidth="1"/>
    <col min="2" max="2" width="26.125" style="0" customWidth="1"/>
    <col min="3" max="3" width="12.875" style="0" customWidth="1"/>
    <col min="4" max="4" width="12.00390625" style="0" customWidth="1"/>
    <col min="5" max="5" width="11.375" style="0" customWidth="1"/>
  </cols>
  <sheetData>
    <row r="1" spans="1:80" ht="15.75">
      <c r="A1" s="31"/>
      <c r="B1" s="212" t="s">
        <v>107</v>
      </c>
      <c r="C1" s="212"/>
      <c r="D1" s="212"/>
      <c r="E1" s="212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</row>
    <row r="2" spans="1:80" ht="14.25" customHeight="1">
      <c r="A2" s="31"/>
      <c r="B2" s="29"/>
      <c r="C2" s="29"/>
      <c r="D2" s="212" t="s">
        <v>109</v>
      </c>
      <c r="E2" s="212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ht="15.75">
      <c r="A3" s="31"/>
      <c r="B3" s="212" t="s">
        <v>110</v>
      </c>
      <c r="C3" s="212"/>
      <c r="D3" s="212"/>
      <c r="E3" s="212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</row>
    <row r="4" spans="1:80" ht="15.75">
      <c r="A4" s="31"/>
      <c r="B4" s="212" t="s">
        <v>111</v>
      </c>
      <c r="C4" s="212"/>
      <c r="D4" s="212"/>
      <c r="E4" s="212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ht="11.25" customHeight="1">
      <c r="A5" s="31"/>
      <c r="B5" s="212" t="s">
        <v>427</v>
      </c>
      <c r="C5" s="212"/>
      <c r="D5" s="212"/>
      <c r="E5" s="212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0" ht="12.75" customHeight="1">
      <c r="A6" s="210" t="s">
        <v>112</v>
      </c>
      <c r="B6" s="210"/>
      <c r="C6" s="210"/>
      <c r="D6" s="210"/>
      <c r="E6" s="210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16.5" customHeight="1">
      <c r="A7" s="210" t="s">
        <v>426</v>
      </c>
      <c r="B7" s="210"/>
      <c r="C7" s="210"/>
      <c r="D7" s="210"/>
      <c r="E7" s="210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</row>
    <row r="8" spans="1:80" ht="17.25" customHeight="1">
      <c r="A8" s="30"/>
      <c r="B8" s="30"/>
      <c r="C8" s="211" t="s">
        <v>23</v>
      </c>
      <c r="D8" s="211"/>
      <c r="E8" s="211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</row>
    <row r="9" spans="1:80" ht="39.75" customHeight="1">
      <c r="A9" s="6" t="s">
        <v>4</v>
      </c>
      <c r="B9" s="5" t="s">
        <v>5</v>
      </c>
      <c r="C9" s="12" t="s">
        <v>343</v>
      </c>
      <c r="D9" s="12" t="s">
        <v>424</v>
      </c>
      <c r="E9" s="12" t="s">
        <v>113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</row>
    <row r="10" spans="1:80" ht="12.75">
      <c r="A10" s="121">
        <v>1</v>
      </c>
      <c r="B10" s="9">
        <v>2</v>
      </c>
      <c r="C10" s="9">
        <v>3</v>
      </c>
      <c r="D10" s="9">
        <v>4</v>
      </c>
      <c r="E10" s="9">
        <v>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</row>
    <row r="11" spans="1:80" ht="15.75">
      <c r="A11" s="55" t="s">
        <v>67</v>
      </c>
      <c r="B11" s="17" t="s">
        <v>6</v>
      </c>
      <c r="C11" s="93">
        <f>C12+C51</f>
        <v>250933.30000000002</v>
      </c>
      <c r="D11" s="93">
        <f>D12+D51</f>
        <v>251014.9</v>
      </c>
      <c r="E11" s="93">
        <f>D11/C11*100</f>
        <v>100.03251860155666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</row>
    <row r="12" spans="1:80" ht="15.75">
      <c r="A12" s="55" t="s">
        <v>66</v>
      </c>
      <c r="B12" s="17"/>
      <c r="C12" s="93">
        <f>C13+C19+C24+C38+C46</f>
        <v>236248.6</v>
      </c>
      <c r="D12" s="93">
        <f>D13+D19+D24+D38+D46</f>
        <v>236327.9</v>
      </c>
      <c r="E12" s="93">
        <f aca="true" t="shared" si="0" ref="E12:E113">D12/C12*100</f>
        <v>100.03356633647775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</row>
    <row r="13" spans="1:80" ht="15.75">
      <c r="A13" s="55" t="s">
        <v>7</v>
      </c>
      <c r="B13" s="17" t="s">
        <v>8</v>
      </c>
      <c r="C13" s="93">
        <f>C14</f>
        <v>160264.3</v>
      </c>
      <c r="D13" s="93">
        <f>D14</f>
        <v>160295.7</v>
      </c>
      <c r="E13" s="93">
        <f t="shared" si="0"/>
        <v>100.01959263541538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</row>
    <row r="14" spans="1:80" ht="15.75">
      <c r="A14" s="55" t="s">
        <v>9</v>
      </c>
      <c r="B14" s="17" t="s">
        <v>10</v>
      </c>
      <c r="C14" s="93">
        <f>C15+C16+C17+C18</f>
        <v>160264.3</v>
      </c>
      <c r="D14" s="93">
        <f>D15+D16+D17+D18</f>
        <v>160295.7</v>
      </c>
      <c r="E14" s="93">
        <f t="shared" si="0"/>
        <v>100.01959263541538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</row>
    <row r="15" spans="1:80" ht="51.75">
      <c r="A15" s="56" t="s">
        <v>35</v>
      </c>
      <c r="B15" s="18" t="s">
        <v>61</v>
      </c>
      <c r="C15" s="94">
        <f>'Райбюд. '!C14+'Свод с.п.'!C10</f>
        <v>158216.59999999998</v>
      </c>
      <c r="D15" s="94">
        <f>'Райбюд. '!D14+'Свод с.п.'!D10</f>
        <v>158247.2</v>
      </c>
      <c r="E15" s="94">
        <f t="shared" si="0"/>
        <v>100.01934057488282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</row>
    <row r="16" spans="1:80" ht="77.25">
      <c r="A16" s="56" t="s">
        <v>32</v>
      </c>
      <c r="B16" s="18" t="s">
        <v>62</v>
      </c>
      <c r="C16" s="94">
        <f>'Райбюд. '!C15+'Свод с.п.'!C11</f>
        <v>539</v>
      </c>
      <c r="D16" s="94">
        <f>'Райбюд. '!D15+'Свод с.п.'!D11</f>
        <v>539.1</v>
      </c>
      <c r="E16" s="94">
        <f t="shared" si="0"/>
        <v>100.01855287569575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</row>
    <row r="17" spans="1:80" ht="39">
      <c r="A17" s="56" t="s">
        <v>33</v>
      </c>
      <c r="B17" s="18" t="s">
        <v>64</v>
      </c>
      <c r="C17" s="94">
        <f>'Райбюд. '!C16+'Свод с.п.'!C12</f>
        <v>953.2</v>
      </c>
      <c r="D17" s="94">
        <f>'Райбюд. '!D16+'Свод с.п.'!D12</f>
        <v>953.9000000000001</v>
      </c>
      <c r="E17" s="94">
        <f t="shared" si="0"/>
        <v>100.07343684431389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</row>
    <row r="18" spans="1:80" ht="64.5">
      <c r="A18" s="56" t="s">
        <v>34</v>
      </c>
      <c r="B18" s="18" t="s">
        <v>63</v>
      </c>
      <c r="C18" s="94">
        <f>'Райбюд. '!C17+'Свод с.п.'!C13</f>
        <v>555.5</v>
      </c>
      <c r="D18" s="94">
        <f>'Райбюд. '!D17+'Свод с.п.'!D13</f>
        <v>555.5</v>
      </c>
      <c r="E18" s="94">
        <f t="shared" si="0"/>
        <v>100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</row>
    <row r="19" spans="1:80" ht="26.25">
      <c r="A19" s="73" t="s">
        <v>166</v>
      </c>
      <c r="B19" s="17" t="s">
        <v>96</v>
      </c>
      <c r="C19" s="93">
        <f>C20+C21+C22+C23</f>
        <v>37333</v>
      </c>
      <c r="D19" s="93">
        <f>D20+D21+D22+D23</f>
        <v>37334</v>
      </c>
      <c r="E19" s="93">
        <f t="shared" si="0"/>
        <v>100.00267859534459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</row>
    <row r="20" spans="1:80" ht="77.25">
      <c r="A20" s="36" t="s">
        <v>167</v>
      </c>
      <c r="B20" s="35" t="s">
        <v>130</v>
      </c>
      <c r="C20" s="94">
        <f>'Райбюд. '!C20+'Свод с.п.'!C15</f>
        <v>17222.600000000002</v>
      </c>
      <c r="D20" s="94">
        <f>'Райбюд. '!D20+'Свод с.п.'!D15</f>
        <v>17222.7</v>
      </c>
      <c r="E20" s="94">
        <f t="shared" si="0"/>
        <v>100.00058063242483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</row>
    <row r="21" spans="1:80" ht="90">
      <c r="A21" s="36" t="s">
        <v>135</v>
      </c>
      <c r="B21" s="35" t="s">
        <v>131</v>
      </c>
      <c r="C21" s="94">
        <f>'Райбюд. '!C21+'Свод с.п.'!C16</f>
        <v>122.4</v>
      </c>
      <c r="D21" s="94">
        <f>'Райбюд. '!D21+'Свод с.п.'!D16</f>
        <v>122.9</v>
      </c>
      <c r="E21" s="94">
        <f t="shared" si="0"/>
        <v>100.40849673202614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</row>
    <row r="22" spans="1:80" ht="77.25">
      <c r="A22" s="57" t="s">
        <v>136</v>
      </c>
      <c r="B22" s="35" t="s">
        <v>132</v>
      </c>
      <c r="C22" s="94">
        <f>'Райбюд. '!C22+'Свод с.п.'!C17</f>
        <v>23118.8</v>
      </c>
      <c r="D22" s="94">
        <f>'Райбюд. '!D22+'Свод с.п.'!D17</f>
        <v>23119.199999999997</v>
      </c>
      <c r="E22" s="94">
        <f t="shared" si="0"/>
        <v>100.00173019360865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</row>
    <row r="23" spans="1:80" ht="77.25">
      <c r="A23" s="58" t="s">
        <v>137</v>
      </c>
      <c r="B23" s="35" t="s">
        <v>133</v>
      </c>
      <c r="C23" s="94">
        <f>'Райбюд. '!C23+'Свод с.п.'!C18</f>
        <v>-3130.8</v>
      </c>
      <c r="D23" s="94">
        <f>'Райбюд. '!D23+'Свод с.п.'!D18</f>
        <v>-3130.8</v>
      </c>
      <c r="E23" s="94">
        <f t="shared" si="0"/>
        <v>100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</row>
    <row r="24" spans="1:80" ht="15.75">
      <c r="A24" s="73" t="s">
        <v>11</v>
      </c>
      <c r="B24" s="17" t="s">
        <v>12</v>
      </c>
      <c r="C24" s="93">
        <f>C25+C31+C34+C36</f>
        <v>13071.7</v>
      </c>
      <c r="D24" s="93">
        <f>D25+D31+D34+D36</f>
        <v>13071.8</v>
      </c>
      <c r="E24" s="93">
        <f t="shared" si="0"/>
        <v>100.00076501143691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</row>
    <row r="25" spans="1:80" ht="26.25">
      <c r="A25" s="62" t="s">
        <v>168</v>
      </c>
      <c r="B25" s="26" t="s">
        <v>169</v>
      </c>
      <c r="C25" s="93">
        <f>C26+C28+C30</f>
        <v>903.2</v>
      </c>
      <c r="D25" s="93">
        <f>D26+D28+D30</f>
        <v>903.2</v>
      </c>
      <c r="E25" s="93">
        <f t="shared" si="0"/>
        <v>100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</row>
    <row r="26" spans="1:80" ht="24.75">
      <c r="A26" s="15" t="s">
        <v>170</v>
      </c>
      <c r="B26" s="21" t="s">
        <v>303</v>
      </c>
      <c r="C26" s="94">
        <f>C27</f>
        <v>544.9</v>
      </c>
      <c r="D26" s="94">
        <f>D27</f>
        <v>544.9</v>
      </c>
      <c r="E26" s="94">
        <f t="shared" si="0"/>
        <v>100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</row>
    <row r="27" spans="1:80" ht="24.75">
      <c r="A27" s="15" t="s">
        <v>170</v>
      </c>
      <c r="B27" s="21" t="s">
        <v>301</v>
      </c>
      <c r="C27" s="94">
        <f>'Райбюд. '!C27</f>
        <v>544.9</v>
      </c>
      <c r="D27" s="94">
        <f>'Райбюд. '!D27</f>
        <v>544.9</v>
      </c>
      <c r="E27" s="94">
        <f t="shared" si="0"/>
        <v>100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</row>
    <row r="28" spans="1:80" ht="24.75">
      <c r="A28" s="15" t="s">
        <v>304</v>
      </c>
      <c r="B28" s="21" t="s">
        <v>305</v>
      </c>
      <c r="C28" s="94">
        <f>C29</f>
        <v>358.3</v>
      </c>
      <c r="D28" s="94">
        <f>D29</f>
        <v>358.3</v>
      </c>
      <c r="E28" s="94">
        <f t="shared" si="0"/>
        <v>100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</row>
    <row r="29" spans="1:80" ht="36.75">
      <c r="A29" s="15" t="s">
        <v>171</v>
      </c>
      <c r="B29" s="21" t="s">
        <v>302</v>
      </c>
      <c r="C29" s="94">
        <f>'Райбюд. '!C29</f>
        <v>358.3</v>
      </c>
      <c r="D29" s="94">
        <f>'Райбюд. '!D29</f>
        <v>358.3</v>
      </c>
      <c r="E29" s="94">
        <f t="shared" si="0"/>
        <v>100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</row>
    <row r="30" spans="1:80" ht="24.75" hidden="1">
      <c r="A30" s="15" t="s">
        <v>306</v>
      </c>
      <c r="B30" s="21" t="s">
        <v>307</v>
      </c>
      <c r="C30" s="94">
        <f>'Райбюд. '!C30</f>
        <v>0</v>
      </c>
      <c r="D30" s="94">
        <f>'Райбюд. '!D30</f>
        <v>0</v>
      </c>
      <c r="E30" s="94">
        <v>0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</row>
    <row r="31" spans="1:80" ht="29.25" customHeight="1">
      <c r="A31" s="63" t="s">
        <v>38</v>
      </c>
      <c r="B31" s="26" t="s">
        <v>70</v>
      </c>
      <c r="C31" s="93">
        <f>C32+C33</f>
        <v>894.4</v>
      </c>
      <c r="D31" s="93">
        <f>D32+D33</f>
        <v>894.4</v>
      </c>
      <c r="E31" s="93">
        <f t="shared" si="0"/>
        <v>100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</row>
    <row r="32" spans="1:80" ht="24.75" customHeight="1">
      <c r="A32" s="59" t="s">
        <v>38</v>
      </c>
      <c r="B32" s="21" t="s">
        <v>71</v>
      </c>
      <c r="C32" s="94">
        <f>'Райбюд. '!C32</f>
        <v>894.4</v>
      </c>
      <c r="D32" s="94">
        <f>'Райбюд. '!D32</f>
        <v>894.4</v>
      </c>
      <c r="E32" s="94">
        <f>D32/C32*100</f>
        <v>100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</row>
    <row r="33" spans="1:80" ht="29.25" customHeight="1" hidden="1">
      <c r="A33" s="15" t="s">
        <v>388</v>
      </c>
      <c r="B33" s="21" t="s">
        <v>387</v>
      </c>
      <c r="C33" s="94">
        <f>'Райбюд. '!C33</f>
        <v>0</v>
      </c>
      <c r="D33" s="94">
        <f>'Райбюд. '!D33</f>
        <v>0</v>
      </c>
      <c r="E33" s="94">
        <v>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</row>
    <row r="34" spans="1:80" ht="15.75">
      <c r="A34" s="63" t="s">
        <v>13</v>
      </c>
      <c r="B34" s="26" t="s">
        <v>72</v>
      </c>
      <c r="C34" s="93">
        <f>C35</f>
        <v>9855.2</v>
      </c>
      <c r="D34" s="93">
        <f>D35</f>
        <v>9855.3</v>
      </c>
      <c r="E34" s="93">
        <f t="shared" si="0"/>
        <v>100.00101469275103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</row>
    <row r="35" spans="1:80" ht="15.75">
      <c r="A35" s="59" t="s">
        <v>13</v>
      </c>
      <c r="B35" s="18" t="s">
        <v>2</v>
      </c>
      <c r="C35" s="94">
        <f>'Райбюд. '!C34+'Свод с.п.'!C20</f>
        <v>9855.2</v>
      </c>
      <c r="D35" s="94">
        <f>'Райбюд. '!D34+'Свод с.п.'!D20</f>
        <v>9855.3</v>
      </c>
      <c r="E35" s="94">
        <f t="shared" si="0"/>
        <v>100.00101469275103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</row>
    <row r="36" spans="1:80" ht="26.25" hidden="1">
      <c r="A36" s="62" t="s">
        <v>117</v>
      </c>
      <c r="B36" s="17" t="s">
        <v>345</v>
      </c>
      <c r="C36" s="93">
        <f>C37</f>
        <v>1418.9</v>
      </c>
      <c r="D36" s="93">
        <f>D37</f>
        <v>1418.9</v>
      </c>
      <c r="E36" s="93">
        <f t="shared" si="0"/>
        <v>100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</row>
    <row r="37" spans="1:80" ht="26.25" hidden="1">
      <c r="A37" s="52" t="s">
        <v>118</v>
      </c>
      <c r="B37" s="18" t="s">
        <v>116</v>
      </c>
      <c r="C37" s="94">
        <f>'Райбюд. '!C37</f>
        <v>1418.9</v>
      </c>
      <c r="D37" s="94">
        <f>'Райбюд. '!D37</f>
        <v>1418.9</v>
      </c>
      <c r="E37" s="94">
        <f t="shared" si="0"/>
        <v>100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</row>
    <row r="38" spans="1:80" ht="15.75">
      <c r="A38" s="73" t="s">
        <v>14</v>
      </c>
      <c r="B38" s="17" t="s">
        <v>27</v>
      </c>
      <c r="C38" s="93">
        <f>C39+C41</f>
        <v>23601.1</v>
      </c>
      <c r="D38" s="93">
        <f>D39+D41</f>
        <v>23647.9</v>
      </c>
      <c r="E38" s="93">
        <f t="shared" si="0"/>
        <v>100.19829584214297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</row>
    <row r="39" spans="1:80" ht="15.75">
      <c r="A39" s="73" t="s">
        <v>28</v>
      </c>
      <c r="B39" s="17" t="s">
        <v>29</v>
      </c>
      <c r="C39" s="93">
        <f>C40</f>
        <v>830.4</v>
      </c>
      <c r="D39" s="93">
        <f>D40</f>
        <v>831.4</v>
      </c>
      <c r="E39" s="93">
        <f t="shared" si="0"/>
        <v>100.12042389210019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</row>
    <row r="40" spans="1:80" ht="39">
      <c r="A40" s="36" t="s">
        <v>127</v>
      </c>
      <c r="B40" s="18" t="s">
        <v>65</v>
      </c>
      <c r="C40" s="94">
        <f>'Свод с.п.'!C23</f>
        <v>830.4</v>
      </c>
      <c r="D40" s="94">
        <f>'Свод с.п.'!D23</f>
        <v>831.4</v>
      </c>
      <c r="E40" s="94">
        <f t="shared" si="0"/>
        <v>100.12042389210019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</row>
    <row r="41" spans="1:80" ht="15.75">
      <c r="A41" s="73" t="s">
        <v>30</v>
      </c>
      <c r="B41" s="17" t="s">
        <v>31</v>
      </c>
      <c r="C41" s="93">
        <f>C42+C44</f>
        <v>22770.699999999997</v>
      </c>
      <c r="D41" s="93">
        <f>'Свод с.п.'!D24</f>
        <v>22816.5</v>
      </c>
      <c r="E41" s="93">
        <f t="shared" si="0"/>
        <v>100.20113566996184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</row>
    <row r="42" spans="1:80" ht="15.75">
      <c r="A42" s="60" t="s">
        <v>101</v>
      </c>
      <c r="B42" s="18" t="s">
        <v>100</v>
      </c>
      <c r="C42" s="94">
        <f>C43</f>
        <v>4631.4</v>
      </c>
      <c r="D42" s="94">
        <f>'Свод с.п.'!D25</f>
        <v>4631.6</v>
      </c>
      <c r="E42" s="94">
        <f t="shared" si="0"/>
        <v>100.00431834866347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</row>
    <row r="43" spans="1:80" ht="26.25">
      <c r="A43" s="36" t="s">
        <v>128</v>
      </c>
      <c r="B43" s="18" t="s">
        <v>102</v>
      </c>
      <c r="C43" s="94">
        <f>'Свод с.п.'!C26</f>
        <v>4631.4</v>
      </c>
      <c r="D43" s="94">
        <f>'Свод с.п.'!D26</f>
        <v>4631.6</v>
      </c>
      <c r="E43" s="94">
        <f t="shared" si="0"/>
        <v>100.00431834866347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</row>
    <row r="44" spans="1:80" ht="15.75">
      <c r="A44" s="60" t="s">
        <v>104</v>
      </c>
      <c r="B44" s="18" t="s">
        <v>103</v>
      </c>
      <c r="C44" s="94">
        <f>C45</f>
        <v>18139.3</v>
      </c>
      <c r="D44" s="94">
        <f>D45</f>
        <v>18184.9</v>
      </c>
      <c r="E44" s="94">
        <f t="shared" si="0"/>
        <v>100.25138787053527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</row>
    <row r="45" spans="1:80" ht="26.25">
      <c r="A45" s="36" t="s">
        <v>106</v>
      </c>
      <c r="B45" s="18" t="s">
        <v>105</v>
      </c>
      <c r="C45" s="94">
        <f>'Свод с.п.'!C28</f>
        <v>18139.3</v>
      </c>
      <c r="D45" s="94">
        <f>'Свод с.п.'!D28</f>
        <v>18184.9</v>
      </c>
      <c r="E45" s="94">
        <f t="shared" si="0"/>
        <v>100.25138787053527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</row>
    <row r="46" spans="1:80" ht="15.75">
      <c r="A46" s="73" t="s">
        <v>39</v>
      </c>
      <c r="B46" s="17" t="s">
        <v>40</v>
      </c>
      <c r="C46" s="93">
        <f>C47+C49</f>
        <v>1978.5</v>
      </c>
      <c r="D46" s="93">
        <f>D47+D49</f>
        <v>1978.5</v>
      </c>
      <c r="E46" s="93">
        <f t="shared" si="0"/>
        <v>100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</row>
    <row r="47" spans="1:80" ht="26.25">
      <c r="A47" s="56" t="s">
        <v>41</v>
      </c>
      <c r="B47" s="18" t="s">
        <v>42</v>
      </c>
      <c r="C47" s="94">
        <f>C48</f>
        <v>1972.5</v>
      </c>
      <c r="D47" s="94">
        <f>D48</f>
        <v>1972.5</v>
      </c>
      <c r="E47" s="94">
        <f t="shared" si="0"/>
        <v>100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</row>
    <row r="48" spans="1:80" ht="39">
      <c r="A48" s="56" t="s">
        <v>43</v>
      </c>
      <c r="B48" s="18" t="s">
        <v>76</v>
      </c>
      <c r="C48" s="94">
        <f>'Райбюд. '!C40</f>
        <v>1972.5</v>
      </c>
      <c r="D48" s="94">
        <f>'Райбюд. '!D40</f>
        <v>1972.5</v>
      </c>
      <c r="E48" s="94">
        <f t="shared" si="0"/>
        <v>100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</row>
    <row r="49" spans="1:80" ht="15.75">
      <c r="A49" s="61" t="s">
        <v>53</v>
      </c>
      <c r="B49" s="51" t="s">
        <v>52</v>
      </c>
      <c r="C49" s="94">
        <f>C50</f>
        <v>6</v>
      </c>
      <c r="D49" s="95">
        <f>'Свод с.п.'!D29</f>
        <v>6</v>
      </c>
      <c r="E49" s="94">
        <f t="shared" si="0"/>
        <v>100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</row>
    <row r="50" spans="1:80" ht="51.75">
      <c r="A50" s="56" t="s">
        <v>87</v>
      </c>
      <c r="B50" s="22" t="s">
        <v>54</v>
      </c>
      <c r="C50" s="94">
        <f>'Свод с.п.'!C30</f>
        <v>6</v>
      </c>
      <c r="D50" s="94">
        <f>'Свод с.п.'!D30</f>
        <v>6</v>
      </c>
      <c r="E50" s="94">
        <f t="shared" si="0"/>
        <v>100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</row>
    <row r="51" spans="1:80" ht="15.75">
      <c r="A51" s="63" t="s">
        <v>68</v>
      </c>
      <c r="B51" s="18"/>
      <c r="C51" s="93">
        <f>C52+C64+C70+C75+C81+C128</f>
        <v>14684.699999999999</v>
      </c>
      <c r="D51" s="93">
        <f>D52+D64+D70+D75+D81+D128</f>
        <v>14687</v>
      </c>
      <c r="E51" s="93">
        <f t="shared" si="0"/>
        <v>100.01566256035194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</row>
    <row r="52" spans="1:80" ht="26.25">
      <c r="A52" s="73" t="s">
        <v>15</v>
      </c>
      <c r="B52" s="17" t="s">
        <v>16</v>
      </c>
      <c r="C52" s="93">
        <f>C53+C62</f>
        <v>12180.5</v>
      </c>
      <c r="D52" s="93">
        <f>D53+D62</f>
        <v>12180.6</v>
      </c>
      <c r="E52" s="93">
        <f t="shared" si="0"/>
        <v>100.00082098436025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</row>
    <row r="53" spans="1:80" ht="64.5">
      <c r="A53" s="73" t="s">
        <v>138</v>
      </c>
      <c r="B53" s="17" t="s">
        <v>17</v>
      </c>
      <c r="C53" s="93">
        <f>C54+C56+C59</f>
        <v>12176.4</v>
      </c>
      <c r="D53" s="93">
        <f>D54+D56+D59</f>
        <v>12176.5</v>
      </c>
      <c r="E53" s="93">
        <f t="shared" si="0"/>
        <v>100.00082126079958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</row>
    <row r="54" spans="1:80" ht="51.75">
      <c r="A54" s="56" t="s">
        <v>18</v>
      </c>
      <c r="B54" s="18" t="s">
        <v>56</v>
      </c>
      <c r="C54" s="94">
        <f>C55</f>
        <v>9455.8</v>
      </c>
      <c r="D54" s="94">
        <f>D55</f>
        <v>9455.8</v>
      </c>
      <c r="E54" s="94">
        <f t="shared" si="0"/>
        <v>100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</row>
    <row r="55" spans="1:80" ht="64.5">
      <c r="A55" s="52" t="s">
        <v>123</v>
      </c>
      <c r="B55" s="18" t="s">
        <v>120</v>
      </c>
      <c r="C55" s="94">
        <f>'Райбюд. '!C45</f>
        <v>9455.8</v>
      </c>
      <c r="D55" s="94">
        <f>'Райбюд. '!D45</f>
        <v>9455.8</v>
      </c>
      <c r="E55" s="94">
        <f t="shared" si="0"/>
        <v>100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</row>
    <row r="56" spans="1:80" ht="64.5">
      <c r="A56" s="52" t="s">
        <v>90</v>
      </c>
      <c r="B56" s="18" t="s">
        <v>77</v>
      </c>
      <c r="C56" s="94">
        <f>C57+C58</f>
        <v>1961.1</v>
      </c>
      <c r="D56" s="94">
        <f>D57+D58</f>
        <v>1961.1999999999998</v>
      </c>
      <c r="E56" s="94">
        <f t="shared" si="0"/>
        <v>100.00509917903217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</row>
    <row r="57" spans="1:80" ht="51.75">
      <c r="A57" s="52" t="s">
        <v>59</v>
      </c>
      <c r="B57" s="18" t="s">
        <v>78</v>
      </c>
      <c r="C57" s="94">
        <f>'Райбюд. '!C47</f>
        <v>1949.6</v>
      </c>
      <c r="D57" s="94">
        <f>'Райбюд. '!D47</f>
        <v>1949.6</v>
      </c>
      <c r="E57" s="94">
        <f t="shared" si="0"/>
        <v>100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</row>
    <row r="58" spans="1:80" ht="51.75">
      <c r="A58" s="36" t="s">
        <v>228</v>
      </c>
      <c r="B58" s="18" t="s">
        <v>115</v>
      </c>
      <c r="C58" s="94">
        <f>'Свод с.п.'!C35</f>
        <v>11.5</v>
      </c>
      <c r="D58" s="94">
        <f>'Свод с.п.'!D35</f>
        <v>11.6</v>
      </c>
      <c r="E58" s="94">
        <f t="shared" si="0"/>
        <v>100.8695652173913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</row>
    <row r="59" spans="1:80" ht="64.5">
      <c r="A59" s="36" t="s">
        <v>98</v>
      </c>
      <c r="B59" s="18" t="s">
        <v>19</v>
      </c>
      <c r="C59" s="94">
        <f>C60+C61</f>
        <v>759.5</v>
      </c>
      <c r="D59" s="94">
        <f>D60+D61</f>
        <v>759.5</v>
      </c>
      <c r="E59" s="94">
        <f t="shared" si="0"/>
        <v>100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</row>
    <row r="60" spans="1:80" ht="51.75">
      <c r="A60" s="52" t="s">
        <v>91</v>
      </c>
      <c r="B60" s="18" t="s">
        <v>79</v>
      </c>
      <c r="C60" s="94">
        <f>'Райбюд. '!C49</f>
        <v>366.3</v>
      </c>
      <c r="D60" s="94">
        <f>'Райбюд. '!D49</f>
        <v>366.3</v>
      </c>
      <c r="E60" s="94">
        <f t="shared" si="0"/>
        <v>100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</row>
    <row r="61" spans="1:80" ht="51.75">
      <c r="A61" s="36" t="s">
        <v>230</v>
      </c>
      <c r="B61" s="18" t="s">
        <v>20</v>
      </c>
      <c r="C61" s="94">
        <f>'Свод с.п.'!C37</f>
        <v>393.2</v>
      </c>
      <c r="D61" s="94">
        <f>'Свод с.п.'!D37</f>
        <v>393.2</v>
      </c>
      <c r="E61" s="94">
        <f t="shared" si="0"/>
        <v>100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</row>
    <row r="62" spans="1:80" ht="48.75">
      <c r="A62" s="15" t="s">
        <v>391</v>
      </c>
      <c r="B62" s="21" t="s">
        <v>390</v>
      </c>
      <c r="C62" s="94">
        <f>C63</f>
        <v>4.1</v>
      </c>
      <c r="D62" s="94">
        <f>D63</f>
        <v>4.1</v>
      </c>
      <c r="E62" s="94">
        <f t="shared" si="0"/>
        <v>100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</row>
    <row r="63" spans="1:80" ht="48.75">
      <c r="A63" s="15" t="s">
        <v>389</v>
      </c>
      <c r="B63" s="21" t="s">
        <v>392</v>
      </c>
      <c r="C63" s="94">
        <f>'Райбюд. '!C51</f>
        <v>4.1</v>
      </c>
      <c r="D63" s="94">
        <f>'Райбюд. '!D51</f>
        <v>4.1</v>
      </c>
      <c r="E63" s="94">
        <f t="shared" si="0"/>
        <v>100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</row>
    <row r="64" spans="1:80" ht="15.75">
      <c r="A64" s="81" t="s">
        <v>44</v>
      </c>
      <c r="B64" s="26" t="s">
        <v>45</v>
      </c>
      <c r="C64" s="93">
        <f>C65</f>
        <v>595.3</v>
      </c>
      <c r="D64" s="93">
        <f>D65</f>
        <v>595.4000000000001</v>
      </c>
      <c r="E64" s="93">
        <f t="shared" si="0"/>
        <v>100.01679825298172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</row>
    <row r="65" spans="1:80" ht="15.75">
      <c r="A65" s="81" t="s">
        <v>46</v>
      </c>
      <c r="B65" s="26" t="s">
        <v>47</v>
      </c>
      <c r="C65" s="93">
        <f>C66+C67</f>
        <v>595.3</v>
      </c>
      <c r="D65" s="93">
        <f>D66+D67</f>
        <v>595.4000000000001</v>
      </c>
      <c r="E65" s="93">
        <f t="shared" si="0"/>
        <v>100.01679825298172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</row>
    <row r="66" spans="1:80" ht="26.25">
      <c r="A66" s="91" t="s">
        <v>88</v>
      </c>
      <c r="B66" s="21" t="s">
        <v>89</v>
      </c>
      <c r="C66" s="94">
        <f>'Райбюд. '!C54</f>
        <v>139.2</v>
      </c>
      <c r="D66" s="94">
        <f>'Райбюд. '!D54</f>
        <v>139.3</v>
      </c>
      <c r="E66" s="94">
        <f t="shared" si="0"/>
        <v>100.07183908045978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</row>
    <row r="67" spans="1:80" ht="15.75">
      <c r="A67" s="91" t="s">
        <v>349</v>
      </c>
      <c r="B67" s="21" t="s">
        <v>348</v>
      </c>
      <c r="C67" s="94">
        <f>C68+C69</f>
        <v>456.1</v>
      </c>
      <c r="D67" s="94">
        <f>D68+D69</f>
        <v>456.1</v>
      </c>
      <c r="E67" s="94">
        <f t="shared" si="0"/>
        <v>100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</row>
    <row r="68" spans="1:80" ht="15.75">
      <c r="A68" s="91" t="s">
        <v>172</v>
      </c>
      <c r="B68" s="21" t="s">
        <v>124</v>
      </c>
      <c r="C68" s="94">
        <f>'Райбюд. '!C56</f>
        <v>455.6</v>
      </c>
      <c r="D68" s="94">
        <f>'Райбюд. '!D56</f>
        <v>455.6</v>
      </c>
      <c r="E68" s="94">
        <f t="shared" si="0"/>
        <v>100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</row>
    <row r="69" spans="1:80" ht="15.75">
      <c r="A69" s="91" t="s">
        <v>346</v>
      </c>
      <c r="B69" s="21" t="s">
        <v>347</v>
      </c>
      <c r="C69" s="94">
        <f>'Райбюд. '!C57</f>
        <v>0.5</v>
      </c>
      <c r="D69" s="94">
        <f>'Райбюд. '!D57</f>
        <v>0.5</v>
      </c>
      <c r="E69" s="94">
        <f t="shared" si="0"/>
        <v>100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</row>
    <row r="70" spans="1:80" ht="26.25">
      <c r="A70" s="81" t="s">
        <v>310</v>
      </c>
      <c r="B70" s="26" t="s">
        <v>308</v>
      </c>
      <c r="C70" s="93">
        <f>C71</f>
        <v>159.4</v>
      </c>
      <c r="D70" s="93">
        <f>D71</f>
        <v>161.4</v>
      </c>
      <c r="E70" s="93">
        <f t="shared" si="0"/>
        <v>101.2547051442911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</row>
    <row r="71" spans="1:80" ht="15.75">
      <c r="A71" s="81" t="s">
        <v>353</v>
      </c>
      <c r="B71" s="26" t="s">
        <v>351</v>
      </c>
      <c r="C71" s="93">
        <f>C72</f>
        <v>159.4</v>
      </c>
      <c r="D71" s="93">
        <f>D72</f>
        <v>161.4</v>
      </c>
      <c r="E71" s="93">
        <f t="shared" si="0"/>
        <v>101.2547051442911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</row>
    <row r="72" spans="1:80" ht="15.75">
      <c r="A72" s="91" t="s">
        <v>354</v>
      </c>
      <c r="B72" s="21" t="s">
        <v>352</v>
      </c>
      <c r="C72" s="94">
        <f>C73+C74</f>
        <v>159.4</v>
      </c>
      <c r="D72" s="94">
        <f>D73+D74</f>
        <v>161.4</v>
      </c>
      <c r="E72" s="93">
        <f t="shared" si="0"/>
        <v>101.2547051442911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</row>
    <row r="73" spans="1:80" ht="26.25" customHeight="1">
      <c r="A73" s="91" t="s">
        <v>350</v>
      </c>
      <c r="B73" s="21" t="s">
        <v>309</v>
      </c>
      <c r="C73" s="94">
        <f>'Райбюд. '!C61</f>
        <v>2</v>
      </c>
      <c r="D73" s="94">
        <f>'Райбюд. '!D61</f>
        <v>2</v>
      </c>
      <c r="E73" s="94">
        <f t="shared" si="0"/>
        <v>100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</row>
    <row r="74" spans="1:80" ht="20.25" customHeight="1">
      <c r="A74" s="36" t="s">
        <v>129</v>
      </c>
      <c r="B74" s="18" t="s">
        <v>85</v>
      </c>
      <c r="C74" s="94">
        <f>'Свод с.п.'!C40</f>
        <v>157.4</v>
      </c>
      <c r="D74" s="94">
        <f>'Свод с.п.'!D40</f>
        <v>159.4</v>
      </c>
      <c r="E74" s="94">
        <f t="shared" si="0"/>
        <v>101.27064803049555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</row>
    <row r="75" spans="1:80" ht="21" customHeight="1">
      <c r="A75" s="73" t="s">
        <v>48</v>
      </c>
      <c r="B75" s="17" t="s">
        <v>49</v>
      </c>
      <c r="C75" s="93">
        <f>C76+C79</f>
        <v>1125.5</v>
      </c>
      <c r="D75" s="93">
        <f>D76+D79</f>
        <v>1125.5</v>
      </c>
      <c r="E75" s="93">
        <f t="shared" si="0"/>
        <v>100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</row>
    <row r="76" spans="1:80" ht="56.25" customHeight="1">
      <c r="A76" s="73" t="s">
        <v>83</v>
      </c>
      <c r="B76" s="17" t="s">
        <v>50</v>
      </c>
      <c r="C76" s="93">
        <f>C77</f>
        <v>1013.3</v>
      </c>
      <c r="D76" s="93">
        <f>D77</f>
        <v>1013.3</v>
      </c>
      <c r="E76" s="93">
        <v>0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</row>
    <row r="77" spans="1:80" ht="64.5">
      <c r="A77" s="56" t="s">
        <v>60</v>
      </c>
      <c r="B77" s="18" t="s">
        <v>57</v>
      </c>
      <c r="C77" s="94">
        <f>'Райбюд. '!C64</f>
        <v>1013.3</v>
      </c>
      <c r="D77" s="94">
        <f>'Райбюд. '!D64</f>
        <v>1013.3</v>
      </c>
      <c r="E77" s="94">
        <f t="shared" si="0"/>
        <v>100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</row>
    <row r="78" spans="1:80" ht="64.5" hidden="1">
      <c r="A78" s="56" t="s">
        <v>94</v>
      </c>
      <c r="B78" s="51" t="s">
        <v>55</v>
      </c>
      <c r="C78" s="94">
        <v>0</v>
      </c>
      <c r="D78" s="94">
        <v>0</v>
      </c>
      <c r="E78" s="94" t="e">
        <f t="shared" si="0"/>
        <v>#DIV/0!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</row>
    <row r="79" spans="1:80" ht="39">
      <c r="A79" s="73" t="s">
        <v>58</v>
      </c>
      <c r="B79" s="17" t="s">
        <v>51</v>
      </c>
      <c r="C79" s="93">
        <f>C80</f>
        <v>112.2</v>
      </c>
      <c r="D79" s="93">
        <f>D80</f>
        <v>112.2</v>
      </c>
      <c r="E79" s="93">
        <f t="shared" si="0"/>
        <v>100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</row>
    <row r="80" spans="1:80" ht="51.75">
      <c r="A80" s="36" t="s">
        <v>122</v>
      </c>
      <c r="B80" s="25" t="s">
        <v>121</v>
      </c>
      <c r="C80" s="94">
        <f>'Райбюд. '!C66</f>
        <v>112.2</v>
      </c>
      <c r="D80" s="94">
        <f>'Райбюд. '!D66</f>
        <v>112.2</v>
      </c>
      <c r="E80" s="94">
        <f t="shared" si="0"/>
        <v>100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</row>
    <row r="81" spans="1:80" ht="15.75">
      <c r="A81" s="74" t="s">
        <v>21</v>
      </c>
      <c r="B81" s="68" t="s">
        <v>22</v>
      </c>
      <c r="C81" s="93">
        <f>C82+C109+C114+C107+C126</f>
        <v>624</v>
      </c>
      <c r="D81" s="93">
        <f>D82+D109+D114+D107+D126</f>
        <v>624.0999999999999</v>
      </c>
      <c r="E81" s="93">
        <f t="shared" si="0"/>
        <v>100.01602564102564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</row>
    <row r="82" spans="1:80" ht="26.25">
      <c r="A82" s="75" t="s">
        <v>244</v>
      </c>
      <c r="B82" s="71" t="s">
        <v>245</v>
      </c>
      <c r="C82" s="93">
        <f>C83+C86+C88+C92+C97+C100+C102+C104+C95</f>
        <v>381.79999999999995</v>
      </c>
      <c r="D82" s="93">
        <f>D83+D86+D88+D92+D97+D100+D102+D104+D95</f>
        <v>381.79999999999995</v>
      </c>
      <c r="E82" s="93">
        <f t="shared" si="0"/>
        <v>100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</row>
    <row r="83" spans="1:80" ht="76.5">
      <c r="A83" s="76" t="s">
        <v>311</v>
      </c>
      <c r="B83" s="71" t="s">
        <v>312</v>
      </c>
      <c r="C83" s="93">
        <f>C84+C85</f>
        <v>34.5</v>
      </c>
      <c r="D83" s="93">
        <f>D84+D85</f>
        <v>34.5</v>
      </c>
      <c r="E83" s="93">
        <f t="shared" si="0"/>
        <v>100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</row>
    <row r="84" spans="1:80" ht="38.25">
      <c r="A84" s="77" t="s">
        <v>314</v>
      </c>
      <c r="B84" s="70" t="s">
        <v>313</v>
      </c>
      <c r="C84" s="94">
        <f>'Райбюд. '!C70</f>
        <v>33.1</v>
      </c>
      <c r="D84" s="94">
        <f>'Райбюд. '!D70</f>
        <v>33.1</v>
      </c>
      <c r="E84" s="94">
        <f t="shared" si="0"/>
        <v>100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</row>
    <row r="85" spans="1:80" ht="36">
      <c r="A85" s="72" t="s">
        <v>314</v>
      </c>
      <c r="B85" s="70" t="s">
        <v>359</v>
      </c>
      <c r="C85" s="94">
        <f>'Райбюд. '!C71</f>
        <v>1.4</v>
      </c>
      <c r="D85" s="94">
        <f>'Райбюд. '!D71</f>
        <v>1.4</v>
      </c>
      <c r="E85" s="94">
        <f t="shared" si="0"/>
        <v>100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</row>
    <row r="86" spans="1:80" ht="64.5">
      <c r="A86" s="75" t="s">
        <v>315</v>
      </c>
      <c r="B86" s="71" t="s">
        <v>247</v>
      </c>
      <c r="C86" s="93">
        <f>C87</f>
        <v>53</v>
      </c>
      <c r="D86" s="93">
        <f>D87</f>
        <v>53</v>
      </c>
      <c r="E86" s="93">
        <f t="shared" si="0"/>
        <v>100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</row>
    <row r="87" spans="1:80" ht="77.25">
      <c r="A87" s="78" t="s">
        <v>246</v>
      </c>
      <c r="B87" s="70" t="s">
        <v>248</v>
      </c>
      <c r="C87" s="94">
        <f>'Райбюд. '!C73</f>
        <v>53</v>
      </c>
      <c r="D87" s="94">
        <f>'Райбюд. '!D73</f>
        <v>53</v>
      </c>
      <c r="E87" s="94">
        <f t="shared" si="0"/>
        <v>100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</row>
    <row r="88" spans="1:80" ht="39">
      <c r="A88" s="75" t="s">
        <v>249</v>
      </c>
      <c r="B88" s="71" t="s">
        <v>250</v>
      </c>
      <c r="C88" s="93">
        <f>C89+C91+C90</f>
        <v>50</v>
      </c>
      <c r="D88" s="93">
        <f>D89+D91+D90</f>
        <v>50</v>
      </c>
      <c r="E88" s="93">
        <f t="shared" si="0"/>
        <v>100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</row>
    <row r="89" spans="1:80" ht="77.25" hidden="1">
      <c r="A89" s="78" t="s">
        <v>251</v>
      </c>
      <c r="B89" s="70" t="s">
        <v>252</v>
      </c>
      <c r="C89" s="94">
        <f>'Райбюд. '!C75</f>
        <v>0</v>
      </c>
      <c r="D89" s="94">
        <f>'Райбюд. '!D75</f>
        <v>0</v>
      </c>
      <c r="E89" s="94" t="e">
        <f t="shared" si="0"/>
        <v>#DIV/0!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</row>
    <row r="90" spans="1:80" ht="63.75">
      <c r="A90" s="96" t="s">
        <v>360</v>
      </c>
      <c r="B90" s="97" t="s">
        <v>361</v>
      </c>
      <c r="C90" s="94">
        <f>'Райбюд. '!C76</f>
        <v>10</v>
      </c>
      <c r="D90" s="94">
        <f>'Райбюд. '!D76</f>
        <v>10</v>
      </c>
      <c r="E90" s="94">
        <f t="shared" si="0"/>
        <v>100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</row>
    <row r="91" spans="1:80" ht="51.75">
      <c r="A91" s="78" t="s">
        <v>253</v>
      </c>
      <c r="B91" s="70" t="s">
        <v>254</v>
      </c>
      <c r="C91" s="94">
        <f>'Райбюд. '!C77</f>
        <v>40</v>
      </c>
      <c r="D91" s="94">
        <f>'Райбюд. '!D77</f>
        <v>40</v>
      </c>
      <c r="E91" s="94">
        <f t="shared" si="0"/>
        <v>100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</row>
    <row r="92" spans="1:80" ht="51.75">
      <c r="A92" s="75" t="s">
        <v>255</v>
      </c>
      <c r="B92" s="71" t="s">
        <v>256</v>
      </c>
      <c r="C92" s="93">
        <f>C93+C94</f>
        <v>34.4</v>
      </c>
      <c r="D92" s="93">
        <f>D93+D94</f>
        <v>34.4</v>
      </c>
      <c r="E92" s="93">
        <f t="shared" si="0"/>
        <v>100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</row>
    <row r="93" spans="1:80" ht="60">
      <c r="A93" s="98" t="s">
        <v>362</v>
      </c>
      <c r="B93" s="97" t="s">
        <v>363</v>
      </c>
      <c r="C93" s="94">
        <f>'Райбюд. '!C79</f>
        <v>34.4</v>
      </c>
      <c r="D93" s="94">
        <f>'Райбюд. '!D79</f>
        <v>34.4</v>
      </c>
      <c r="E93" s="94">
        <f t="shared" si="0"/>
        <v>100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</row>
    <row r="94" spans="1:80" ht="64.5" hidden="1">
      <c r="A94" s="78" t="s">
        <v>257</v>
      </c>
      <c r="B94" s="70" t="s">
        <v>258</v>
      </c>
      <c r="C94" s="94">
        <f>'Райбюд. '!C80</f>
        <v>0</v>
      </c>
      <c r="D94" s="94">
        <f>'Райбюд. '!D80</f>
        <v>0</v>
      </c>
      <c r="E94" s="94">
        <v>0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</row>
    <row r="95" spans="1:80" ht="36">
      <c r="A95" s="99" t="s">
        <v>364</v>
      </c>
      <c r="B95" s="100" t="s">
        <v>365</v>
      </c>
      <c r="C95" s="93">
        <f>C96</f>
        <v>7</v>
      </c>
      <c r="D95" s="93">
        <f>D96</f>
        <v>7</v>
      </c>
      <c r="E95" s="93">
        <f t="shared" si="0"/>
        <v>100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</row>
    <row r="96" spans="1:80" ht="48">
      <c r="A96" s="98" t="s">
        <v>366</v>
      </c>
      <c r="B96" s="101" t="s">
        <v>367</v>
      </c>
      <c r="C96" s="94">
        <f>'Райбюд. '!C82</f>
        <v>7</v>
      </c>
      <c r="D96" s="94">
        <f>'Райбюд. '!D82</f>
        <v>7</v>
      </c>
      <c r="E96" s="94">
        <f t="shared" si="0"/>
        <v>100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</row>
    <row r="97" spans="1:80" ht="51.75">
      <c r="A97" s="75" t="s">
        <v>259</v>
      </c>
      <c r="B97" s="71" t="s">
        <v>260</v>
      </c>
      <c r="C97" s="93">
        <f>C98+C99</f>
        <v>0</v>
      </c>
      <c r="D97" s="93">
        <f>D98+D99</f>
        <v>0</v>
      </c>
      <c r="E97" s="93" t="e">
        <f t="shared" si="0"/>
        <v>#DIV/0!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</row>
    <row r="98" spans="1:80" ht="90" hidden="1">
      <c r="A98" s="78" t="s">
        <v>274</v>
      </c>
      <c r="B98" s="70" t="s">
        <v>273</v>
      </c>
      <c r="C98" s="94">
        <f>'Райбюд. '!C84</f>
        <v>0</v>
      </c>
      <c r="D98" s="94">
        <f>'Райбюд. '!D84</f>
        <v>0</v>
      </c>
      <c r="E98" s="94">
        <v>0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</row>
    <row r="99" spans="1:80" ht="60.75">
      <c r="A99" s="69" t="s">
        <v>401</v>
      </c>
      <c r="B99" s="70" t="s">
        <v>402</v>
      </c>
      <c r="C99" s="94">
        <f>'Райбюд. '!C85</f>
        <v>0</v>
      </c>
      <c r="D99" s="94">
        <f>'Райбюд. '!D85</f>
        <v>0</v>
      </c>
      <c r="E99" s="94" t="e">
        <f t="shared" si="0"/>
        <v>#DIV/0!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</row>
    <row r="100" spans="1:80" ht="51.75">
      <c r="A100" s="75" t="s">
        <v>275</v>
      </c>
      <c r="B100" s="71" t="s">
        <v>276</v>
      </c>
      <c r="C100" s="93">
        <f>C101</f>
        <v>2.1</v>
      </c>
      <c r="D100" s="93">
        <f>D101</f>
        <v>2.1</v>
      </c>
      <c r="E100" s="93">
        <f t="shared" si="0"/>
        <v>100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</row>
    <row r="101" spans="1:80" ht="90">
      <c r="A101" s="78" t="s">
        <v>278</v>
      </c>
      <c r="B101" s="70" t="s">
        <v>277</v>
      </c>
      <c r="C101" s="94">
        <f>'Райбюд. '!C87</f>
        <v>2.1</v>
      </c>
      <c r="D101" s="94">
        <f>'Райбюд. '!D87</f>
        <v>2.1</v>
      </c>
      <c r="E101" s="94">
        <f t="shared" si="0"/>
        <v>100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</row>
    <row r="102" spans="1:80" ht="39">
      <c r="A102" s="75" t="s">
        <v>261</v>
      </c>
      <c r="B102" s="71" t="s">
        <v>262</v>
      </c>
      <c r="C102" s="93">
        <f>C103</f>
        <v>103.2</v>
      </c>
      <c r="D102" s="93">
        <f>D103</f>
        <v>103.2</v>
      </c>
      <c r="E102" s="93">
        <f t="shared" si="0"/>
        <v>100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</row>
    <row r="103" spans="1:80" ht="64.5">
      <c r="A103" s="78" t="s">
        <v>263</v>
      </c>
      <c r="B103" s="70" t="s">
        <v>279</v>
      </c>
      <c r="C103" s="94">
        <f>'Райбюд. '!C92</f>
        <v>103.2</v>
      </c>
      <c r="D103" s="94">
        <f>'Райбюд. '!D92</f>
        <v>103.2</v>
      </c>
      <c r="E103" s="94">
        <f t="shared" si="0"/>
        <v>100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</row>
    <row r="104" spans="1:80" ht="51.75">
      <c r="A104" s="75" t="s">
        <v>280</v>
      </c>
      <c r="B104" s="71" t="s">
        <v>281</v>
      </c>
      <c r="C104" s="93">
        <f>C105+C106</f>
        <v>97.6</v>
      </c>
      <c r="D104" s="93">
        <f>D105+D106</f>
        <v>97.6</v>
      </c>
      <c r="E104" s="93">
        <f t="shared" si="0"/>
        <v>100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</row>
    <row r="105" spans="1:80" ht="64.5">
      <c r="A105" s="78" t="s">
        <v>282</v>
      </c>
      <c r="B105" s="70" t="s">
        <v>283</v>
      </c>
      <c r="C105" s="94">
        <f>'Райбюд. '!C94</f>
        <v>94.1</v>
      </c>
      <c r="D105" s="94">
        <f>'Райбюд. '!D94</f>
        <v>94.1</v>
      </c>
      <c r="E105" s="94">
        <f t="shared" si="0"/>
        <v>100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</row>
    <row r="106" spans="1:80" ht="60.75">
      <c r="A106" s="69" t="s">
        <v>282</v>
      </c>
      <c r="B106" s="70" t="s">
        <v>368</v>
      </c>
      <c r="C106" s="94">
        <f>'Райбюд. '!C95</f>
        <v>3.5</v>
      </c>
      <c r="D106" s="94">
        <f>'Райбюд. '!D95</f>
        <v>3.5</v>
      </c>
      <c r="E106" s="94">
        <f t="shared" si="0"/>
        <v>100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</row>
    <row r="107" spans="1:80" ht="24.75">
      <c r="A107" s="114" t="s">
        <v>420</v>
      </c>
      <c r="B107" s="20" t="s">
        <v>421</v>
      </c>
      <c r="C107" s="93">
        <f>C108</f>
        <v>5</v>
      </c>
      <c r="D107" s="93">
        <f>D108</f>
        <v>5</v>
      </c>
      <c r="E107" s="93">
        <f t="shared" si="0"/>
        <v>100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</row>
    <row r="108" spans="1:80" ht="36.75">
      <c r="A108" s="115" t="s">
        <v>419</v>
      </c>
      <c r="B108" s="19" t="s">
        <v>422</v>
      </c>
      <c r="C108" s="94">
        <f>'Свод с.п.'!C45</f>
        <v>5</v>
      </c>
      <c r="D108" s="94">
        <f>'Свод с.п.'!D45</f>
        <v>5</v>
      </c>
      <c r="E108" s="94">
        <f t="shared" si="0"/>
        <v>100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</row>
    <row r="109" spans="1:80" ht="90.75" customHeight="1">
      <c r="A109" s="74" t="s">
        <v>264</v>
      </c>
      <c r="B109" s="71" t="s">
        <v>265</v>
      </c>
      <c r="C109" s="93">
        <f>C110+C112</f>
        <v>77.1</v>
      </c>
      <c r="D109" s="93">
        <f>D110+D112</f>
        <v>77.1</v>
      </c>
      <c r="E109" s="93">
        <f t="shared" si="0"/>
        <v>100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</row>
    <row r="110" spans="1:80" ht="36.75">
      <c r="A110" s="41" t="s">
        <v>320</v>
      </c>
      <c r="B110" s="19" t="s">
        <v>321</v>
      </c>
      <c r="C110" s="94">
        <f>C111</f>
        <v>77.1</v>
      </c>
      <c r="D110" s="94">
        <f>D111</f>
        <v>77.1</v>
      </c>
      <c r="E110" s="94">
        <f t="shared" si="0"/>
        <v>100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</row>
    <row r="111" spans="1:80" ht="48.75">
      <c r="A111" s="41" t="s">
        <v>322</v>
      </c>
      <c r="B111" s="19" t="s">
        <v>323</v>
      </c>
      <c r="C111" s="94">
        <f>'Свод с.п.'!C48</f>
        <v>77.1</v>
      </c>
      <c r="D111" s="94">
        <f>'Свод с.п.'!D48</f>
        <v>77.1</v>
      </c>
      <c r="E111" s="94">
        <f t="shared" si="0"/>
        <v>100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</row>
    <row r="112" spans="1:80" ht="64.5" hidden="1">
      <c r="A112" s="79" t="s">
        <v>284</v>
      </c>
      <c r="B112" s="70" t="s">
        <v>266</v>
      </c>
      <c r="C112" s="94">
        <f>C113</f>
        <v>0</v>
      </c>
      <c r="D112" s="94">
        <f>D113</f>
        <v>0</v>
      </c>
      <c r="E112" s="94" t="e">
        <f t="shared" si="0"/>
        <v>#DIV/0!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</row>
    <row r="113" spans="1:80" ht="53.25" customHeight="1" hidden="1">
      <c r="A113" s="79" t="s">
        <v>316</v>
      </c>
      <c r="B113" s="54" t="s">
        <v>267</v>
      </c>
      <c r="C113" s="94">
        <f>'Райбюд. '!C98</f>
        <v>0</v>
      </c>
      <c r="D113" s="94">
        <f>'Райбюд. '!D98</f>
        <v>0</v>
      </c>
      <c r="E113" s="94" t="e">
        <f t="shared" si="0"/>
        <v>#DIV/0!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</row>
    <row r="114" spans="1:80" ht="15.75">
      <c r="A114" s="80" t="s">
        <v>285</v>
      </c>
      <c r="B114" s="53" t="s">
        <v>268</v>
      </c>
      <c r="C114" s="93">
        <f>C115+C117+C119</f>
        <v>40.099999999999994</v>
      </c>
      <c r="D114" s="93">
        <f>D115+D117+D119</f>
        <v>40.2</v>
      </c>
      <c r="E114" s="93">
        <f aca="true" t="shared" si="1" ref="E114:E148">D114/C114*100</f>
        <v>100.24937655860352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</row>
    <row r="115" spans="1:80" ht="60">
      <c r="A115" s="108" t="s">
        <v>406</v>
      </c>
      <c r="B115" s="106" t="s">
        <v>404</v>
      </c>
      <c r="C115" s="93">
        <f>C116</f>
        <v>0</v>
      </c>
      <c r="D115" s="93">
        <f>D116</f>
        <v>0</v>
      </c>
      <c r="E115" s="93" t="e">
        <f t="shared" si="1"/>
        <v>#DIV/0!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</row>
    <row r="116" spans="1:80" ht="36">
      <c r="A116" s="98" t="s">
        <v>403</v>
      </c>
      <c r="B116" s="107" t="s">
        <v>405</v>
      </c>
      <c r="C116" s="94">
        <f>'Райбюд. '!C101</f>
        <v>0</v>
      </c>
      <c r="D116" s="94">
        <f>'Райбюд. '!D101</f>
        <v>0</v>
      </c>
      <c r="E116" s="94" t="e">
        <f t="shared" si="1"/>
        <v>#DIV/0!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</row>
    <row r="117" spans="1:80" ht="60.75">
      <c r="A117" s="37" t="s">
        <v>399</v>
      </c>
      <c r="B117" s="20" t="s">
        <v>397</v>
      </c>
      <c r="C117" s="93">
        <f>C118</f>
        <v>15.7</v>
      </c>
      <c r="D117" s="93">
        <f>D118</f>
        <v>15.7</v>
      </c>
      <c r="E117" s="93">
        <f t="shared" si="1"/>
        <v>100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</row>
    <row r="118" spans="1:80" ht="36.75">
      <c r="A118" s="41" t="s">
        <v>400</v>
      </c>
      <c r="B118" s="19" t="s">
        <v>398</v>
      </c>
      <c r="C118" s="94">
        <f>'Свод с.п.'!C51</f>
        <v>15.7</v>
      </c>
      <c r="D118" s="94">
        <f>'Свод с.п.'!D51</f>
        <v>15.7</v>
      </c>
      <c r="E118" s="94">
        <f t="shared" si="1"/>
        <v>100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</row>
    <row r="119" spans="1:80" ht="51.75">
      <c r="A119" s="80" t="s">
        <v>269</v>
      </c>
      <c r="B119" s="53" t="s">
        <v>270</v>
      </c>
      <c r="C119" s="93">
        <f>C121+C122+C124+C125+C120+C123</f>
        <v>24.4</v>
      </c>
      <c r="D119" s="93">
        <f>D121+D122+D124+D125+D120+D123</f>
        <v>24.5</v>
      </c>
      <c r="E119" s="93">
        <f t="shared" si="1"/>
        <v>100.40983606557377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</row>
    <row r="120" spans="1:80" ht="48.75">
      <c r="A120" s="66" t="s">
        <v>317</v>
      </c>
      <c r="B120" s="70" t="s">
        <v>369</v>
      </c>
      <c r="C120" s="94">
        <f>'Райбюд. '!C103</f>
        <v>9</v>
      </c>
      <c r="D120" s="94">
        <f>'Райбюд. '!D103</f>
        <v>9</v>
      </c>
      <c r="E120" s="94">
        <f t="shared" si="1"/>
        <v>100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</row>
    <row r="121" spans="1:80" ht="51.75">
      <c r="A121" s="64" t="s">
        <v>317</v>
      </c>
      <c r="B121" s="70" t="s">
        <v>271</v>
      </c>
      <c r="C121" s="94">
        <f>'Райбюд. '!C104+'Свод с.п.'!C53</f>
        <v>11.6</v>
      </c>
      <c r="D121" s="94">
        <f>'Райбюд. '!D104+'Свод с.п.'!D53</f>
        <v>11.6</v>
      </c>
      <c r="E121" s="94">
        <f t="shared" si="1"/>
        <v>100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</row>
    <row r="122" spans="1:80" ht="39.75" customHeight="1">
      <c r="A122" s="64" t="s">
        <v>319</v>
      </c>
      <c r="B122" s="70" t="s">
        <v>286</v>
      </c>
      <c r="C122" s="94">
        <f>'Райбюд. '!C105</f>
        <v>0</v>
      </c>
      <c r="D122" s="94">
        <f>'Райбюд. '!D105</f>
        <v>0</v>
      </c>
      <c r="E122" s="94" t="e">
        <f t="shared" si="1"/>
        <v>#DIV/0!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</row>
    <row r="123" spans="1:80" ht="39.75" customHeight="1">
      <c r="A123" s="66" t="s">
        <v>319</v>
      </c>
      <c r="B123" s="70" t="s">
        <v>370</v>
      </c>
      <c r="C123" s="94">
        <f>'Райбюд. '!C106</f>
        <v>0</v>
      </c>
      <c r="D123" s="94">
        <f>'Райбюд. '!D106</f>
        <v>0</v>
      </c>
      <c r="E123" s="94" t="e">
        <f t="shared" si="1"/>
        <v>#DIV/0!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</row>
    <row r="124" spans="1:80" ht="36.75" customHeight="1">
      <c r="A124" s="64" t="s">
        <v>319</v>
      </c>
      <c r="B124" s="70" t="s">
        <v>287</v>
      </c>
      <c r="C124" s="94">
        <f>'Райбюд. '!C107</f>
        <v>0</v>
      </c>
      <c r="D124" s="94">
        <f>'Райбюд. '!D107</f>
        <v>0</v>
      </c>
      <c r="E124" s="94" t="e">
        <f t="shared" si="1"/>
        <v>#DIV/0!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</row>
    <row r="125" spans="1:80" ht="64.5">
      <c r="A125" s="64" t="s">
        <v>318</v>
      </c>
      <c r="B125" s="70" t="s">
        <v>272</v>
      </c>
      <c r="C125" s="94">
        <f>'Райбюд. '!C108</f>
        <v>3.8</v>
      </c>
      <c r="D125" s="94">
        <f>'Райбюд. '!D108</f>
        <v>3.9</v>
      </c>
      <c r="E125" s="94">
        <f t="shared" si="1"/>
        <v>102.63157894736842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</row>
    <row r="126" spans="1:80" ht="15.75">
      <c r="A126" s="109" t="s">
        <v>407</v>
      </c>
      <c r="B126" s="26" t="s">
        <v>409</v>
      </c>
      <c r="C126" s="93">
        <f>C127</f>
        <v>120</v>
      </c>
      <c r="D126" s="93">
        <f>D127</f>
        <v>120</v>
      </c>
      <c r="E126" s="93">
        <f t="shared" si="1"/>
        <v>100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</row>
    <row r="127" spans="1:80" ht="60.75">
      <c r="A127" s="10" t="s">
        <v>408</v>
      </c>
      <c r="B127" s="21" t="s">
        <v>410</v>
      </c>
      <c r="C127" s="94">
        <f>'Райбюд. '!C111</f>
        <v>120</v>
      </c>
      <c r="D127" s="94">
        <f>'Райбюд. '!D111</f>
        <v>120</v>
      </c>
      <c r="E127" s="94">
        <f t="shared" si="1"/>
        <v>100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</row>
    <row r="128" spans="1:80" ht="15.75" hidden="1">
      <c r="A128" s="11" t="s">
        <v>324</v>
      </c>
      <c r="B128" s="48" t="s">
        <v>325</v>
      </c>
      <c r="C128" s="93">
        <f>C129</f>
        <v>0</v>
      </c>
      <c r="D128" s="93">
        <f>D129</f>
        <v>0</v>
      </c>
      <c r="E128" s="93">
        <v>0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</row>
    <row r="129" spans="1:80" ht="15.75" hidden="1">
      <c r="A129" s="14" t="s">
        <v>326</v>
      </c>
      <c r="B129" s="23" t="s">
        <v>328</v>
      </c>
      <c r="C129" s="94">
        <f>C130</f>
        <v>0</v>
      </c>
      <c r="D129" s="94">
        <f>D130</f>
        <v>0</v>
      </c>
      <c r="E129" s="94">
        <v>0</v>
      </c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</row>
    <row r="130" spans="1:80" ht="26.25" hidden="1">
      <c r="A130" s="14" t="s">
        <v>327</v>
      </c>
      <c r="B130" s="23" t="s">
        <v>329</v>
      </c>
      <c r="C130" s="94">
        <f>'Свод с.п.'!C56</f>
        <v>0</v>
      </c>
      <c r="D130" s="94">
        <f>'Свод с.п.'!D56</f>
        <v>0</v>
      </c>
      <c r="E130" s="94">
        <v>0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</row>
    <row r="131" spans="1:80" ht="15.75">
      <c r="A131" s="81" t="s">
        <v>69</v>
      </c>
      <c r="B131" s="27" t="s">
        <v>80</v>
      </c>
      <c r="C131" s="93" t="e">
        <f>C132+C217</f>
        <v>#REF!</v>
      </c>
      <c r="D131" s="93" t="e">
        <f>D132+D217</f>
        <v>#REF!</v>
      </c>
      <c r="E131" s="93" t="e">
        <f t="shared" si="1"/>
        <v>#REF!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</row>
    <row r="132" spans="1:80" ht="26.25">
      <c r="A132" s="81" t="s">
        <v>81</v>
      </c>
      <c r="B132" s="27" t="s">
        <v>82</v>
      </c>
      <c r="C132" s="93" t="e">
        <f>C133+C142+C177+C206</f>
        <v>#REF!</v>
      </c>
      <c r="D132" s="93" t="e">
        <f>D133+D142+D177+D206</f>
        <v>#REF!</v>
      </c>
      <c r="E132" s="93" t="e">
        <f t="shared" si="1"/>
        <v>#REF!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</row>
    <row r="133" spans="1:80" ht="15.75">
      <c r="A133" s="82" t="s">
        <v>173</v>
      </c>
      <c r="B133" s="17" t="s">
        <v>155</v>
      </c>
      <c r="C133" s="93">
        <f>C134+C136</f>
        <v>22799</v>
      </c>
      <c r="D133" s="93">
        <f>D134+D136</f>
        <v>22799</v>
      </c>
      <c r="E133" s="93">
        <f t="shared" si="1"/>
        <v>100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</row>
    <row r="134" spans="1:80" ht="15.75">
      <c r="A134" s="82" t="s">
        <v>37</v>
      </c>
      <c r="B134" s="17" t="s">
        <v>174</v>
      </c>
      <c r="C134" s="93">
        <f>C135</f>
        <v>18843</v>
      </c>
      <c r="D134" s="93">
        <f>D135</f>
        <v>18843</v>
      </c>
      <c r="E134" s="93">
        <f t="shared" si="1"/>
        <v>100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</row>
    <row r="135" spans="1:80" ht="24.75">
      <c r="A135" s="44" t="s">
        <v>234</v>
      </c>
      <c r="B135" s="50" t="s">
        <v>153</v>
      </c>
      <c r="C135" s="94">
        <f>'Свод с.п.'!C61</f>
        <v>18843</v>
      </c>
      <c r="D135" s="94">
        <f>'Свод с.п.'!D61</f>
        <v>18843</v>
      </c>
      <c r="E135" s="94">
        <f t="shared" si="1"/>
        <v>100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</row>
    <row r="136" spans="1:80" ht="24.75">
      <c r="A136" s="43" t="s">
        <v>331</v>
      </c>
      <c r="B136" s="49" t="s">
        <v>333</v>
      </c>
      <c r="C136" s="93">
        <f>C141+C137+C138+C139+C140</f>
        <v>3956</v>
      </c>
      <c r="D136" s="93">
        <f>D141+D137+D138+D139+D140</f>
        <v>3956</v>
      </c>
      <c r="E136" s="93">
        <f t="shared" si="1"/>
        <v>100</v>
      </c>
      <c r="F136" s="92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</row>
    <row r="137" spans="1:80" ht="24">
      <c r="A137" s="103" t="s">
        <v>372</v>
      </c>
      <c r="B137" s="97" t="s">
        <v>373</v>
      </c>
      <c r="C137" s="94">
        <f>'Райбюд. '!C118</f>
        <v>0</v>
      </c>
      <c r="D137" s="94">
        <f>'Райбюд. '!D118</f>
        <v>0</v>
      </c>
      <c r="E137" s="94" t="e">
        <f t="shared" si="1"/>
        <v>#DIV/0!</v>
      </c>
      <c r="F137" s="92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</row>
    <row r="138" spans="1:80" ht="24">
      <c r="A138" s="103" t="s">
        <v>374</v>
      </c>
      <c r="B138" s="97" t="s">
        <v>373</v>
      </c>
      <c r="C138" s="94">
        <f>'Райбюд. '!C119</f>
        <v>0</v>
      </c>
      <c r="D138" s="94">
        <f>'Райбюд. '!D119</f>
        <v>0</v>
      </c>
      <c r="E138" s="94" t="e">
        <f t="shared" si="1"/>
        <v>#DIV/0!</v>
      </c>
      <c r="F138" s="92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</row>
    <row r="139" spans="1:80" ht="24">
      <c r="A139" s="103" t="s">
        <v>375</v>
      </c>
      <c r="B139" s="97" t="s">
        <v>373</v>
      </c>
      <c r="C139" s="94">
        <f>'Райбюд. '!C120</f>
        <v>0</v>
      </c>
      <c r="D139" s="94">
        <f>'Райбюд. '!D120</f>
        <v>0</v>
      </c>
      <c r="E139" s="94" t="e">
        <f t="shared" si="1"/>
        <v>#DIV/0!</v>
      </c>
      <c r="F139" s="92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</row>
    <row r="140" spans="1:80" ht="24">
      <c r="A140" s="103" t="s">
        <v>375</v>
      </c>
      <c r="B140" s="97" t="s">
        <v>373</v>
      </c>
      <c r="C140" s="94">
        <f>'Райбюд. '!C121</f>
        <v>0</v>
      </c>
      <c r="D140" s="94">
        <f>'Райбюд. '!D121</f>
        <v>0</v>
      </c>
      <c r="E140" s="94" t="e">
        <f t="shared" si="1"/>
        <v>#DIV/0!</v>
      </c>
      <c r="F140" s="92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</row>
    <row r="141" spans="1:80" ht="24.75">
      <c r="A141" s="44" t="s">
        <v>330</v>
      </c>
      <c r="B141" s="50" t="s">
        <v>332</v>
      </c>
      <c r="C141" s="94">
        <f>'Свод с.п.'!C63</f>
        <v>3956</v>
      </c>
      <c r="D141" s="94">
        <f>'Свод с.п.'!D63</f>
        <v>3956</v>
      </c>
      <c r="E141" s="94">
        <f t="shared" si="1"/>
        <v>100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</row>
    <row r="142" spans="1:80" ht="26.25">
      <c r="A142" s="82" t="s">
        <v>344</v>
      </c>
      <c r="B142" s="17" t="s">
        <v>164</v>
      </c>
      <c r="C142" s="93" t="e">
        <f>C143+C145+C147+C149+C153+C155+C157+C160+C165+C151</f>
        <v>#REF!</v>
      </c>
      <c r="D142" s="93" t="e">
        <f>D143+D145+D147+D149+D153+D155+D157+D160+D165+D151</f>
        <v>#REF!</v>
      </c>
      <c r="E142" s="93" t="e">
        <f t="shared" si="1"/>
        <v>#REF!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</row>
    <row r="143" spans="1:80" ht="51.75">
      <c r="A143" s="82" t="s">
        <v>175</v>
      </c>
      <c r="B143" s="17" t="s">
        <v>156</v>
      </c>
      <c r="C143" s="93">
        <f>C144</f>
        <v>17615</v>
      </c>
      <c r="D143" s="93">
        <f>D144</f>
        <v>17171.3</v>
      </c>
      <c r="E143" s="93">
        <f t="shared" si="1"/>
        <v>97.48112404200965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</row>
    <row r="144" spans="1:80" ht="51.75">
      <c r="A144" s="83" t="s">
        <v>144</v>
      </c>
      <c r="B144" s="18" t="s">
        <v>176</v>
      </c>
      <c r="C144" s="94">
        <f>'Райбюд. '!C124</f>
        <v>17615</v>
      </c>
      <c r="D144" s="94">
        <f>'Райбюд. '!D124</f>
        <v>17171.3</v>
      </c>
      <c r="E144" s="94">
        <f t="shared" si="1"/>
        <v>97.48112404200965</v>
      </c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</row>
    <row r="145" spans="1:80" ht="26.25">
      <c r="A145" s="82" t="s">
        <v>288</v>
      </c>
      <c r="B145" s="17" t="s">
        <v>289</v>
      </c>
      <c r="C145" s="93">
        <f>C146</f>
        <v>0</v>
      </c>
      <c r="D145" s="93">
        <f>D146</f>
        <v>0</v>
      </c>
      <c r="E145" s="93" t="e">
        <f t="shared" si="1"/>
        <v>#DIV/0!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</row>
    <row r="146" spans="1:80" ht="26.25">
      <c r="A146" s="83" t="s">
        <v>291</v>
      </c>
      <c r="B146" s="18" t="s">
        <v>290</v>
      </c>
      <c r="C146" s="94">
        <f>'Райбюд. '!C126</f>
        <v>0</v>
      </c>
      <c r="D146" s="94">
        <f>'Райбюд. '!D126</f>
        <v>0</v>
      </c>
      <c r="E146" s="94" t="e">
        <f t="shared" si="1"/>
        <v>#DIV/0!</v>
      </c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</row>
    <row r="147" spans="1:80" ht="39">
      <c r="A147" s="82" t="s">
        <v>293</v>
      </c>
      <c r="B147" s="17" t="s">
        <v>292</v>
      </c>
      <c r="C147" s="93">
        <f>C148</f>
        <v>790.3</v>
      </c>
      <c r="D147" s="93">
        <f>D148</f>
        <v>790.3</v>
      </c>
      <c r="E147" s="93">
        <f t="shared" si="1"/>
        <v>100</v>
      </c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</row>
    <row r="148" spans="1:80" ht="39">
      <c r="A148" s="83" t="s">
        <v>294</v>
      </c>
      <c r="B148" s="18" t="s">
        <v>355</v>
      </c>
      <c r="C148" s="94">
        <f>'Райбюд. '!C128</f>
        <v>790.3</v>
      </c>
      <c r="D148" s="94">
        <f>'Райбюд. '!D128</f>
        <v>790.3</v>
      </c>
      <c r="E148" s="94">
        <f t="shared" si="1"/>
        <v>100</v>
      </c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</row>
    <row r="149" spans="1:80" ht="26.25">
      <c r="A149" s="82" t="s">
        <v>177</v>
      </c>
      <c r="B149" s="17" t="s">
        <v>178</v>
      </c>
      <c r="C149" s="93">
        <f>C150</f>
        <v>0</v>
      </c>
      <c r="D149" s="93">
        <f>D150</f>
        <v>0</v>
      </c>
      <c r="E149" s="93" t="e">
        <f aca="true" t="shared" si="2" ref="E149:E159">D149/C149*100</f>
        <v>#DIV/0!</v>
      </c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</row>
    <row r="150" spans="1:80" ht="39" customHeight="1">
      <c r="A150" s="83" t="s">
        <v>179</v>
      </c>
      <c r="B150" s="18" t="s">
        <v>180</v>
      </c>
      <c r="C150" s="94">
        <f>'Райбюд. '!C130</f>
        <v>0</v>
      </c>
      <c r="D150" s="94">
        <f>'Райбюд. '!D130</f>
        <v>0</v>
      </c>
      <c r="E150" s="94" t="e">
        <f t="shared" si="2"/>
        <v>#DIV/0!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</row>
    <row r="151" spans="1:80" ht="47.25" customHeight="1">
      <c r="A151" s="111" t="s">
        <v>411</v>
      </c>
      <c r="B151" s="113" t="s">
        <v>413</v>
      </c>
      <c r="C151" s="93">
        <f>C152</f>
        <v>5923.2</v>
      </c>
      <c r="D151" s="93">
        <f>D152</f>
        <v>5913.8</v>
      </c>
      <c r="E151" s="93">
        <f t="shared" si="2"/>
        <v>99.8413019989195</v>
      </c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</row>
    <row r="152" spans="1:80" ht="41.25" customHeight="1">
      <c r="A152" s="112" t="s">
        <v>412</v>
      </c>
      <c r="B152" s="110" t="s">
        <v>414</v>
      </c>
      <c r="C152" s="94">
        <f>'Райбюд. '!C132</f>
        <v>5923.2</v>
      </c>
      <c r="D152" s="94">
        <f>'Райбюд. '!D132</f>
        <v>5913.8</v>
      </c>
      <c r="E152" s="94">
        <f t="shared" si="2"/>
        <v>99.8413019989195</v>
      </c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</row>
    <row r="153" spans="1:80" ht="36" customHeight="1">
      <c r="A153" s="43" t="s">
        <v>335</v>
      </c>
      <c r="B153" s="49" t="s">
        <v>336</v>
      </c>
      <c r="C153" s="93">
        <f>C154</f>
        <v>1368.5</v>
      </c>
      <c r="D153" s="93">
        <f>D154</f>
        <v>1368.5</v>
      </c>
      <c r="E153" s="93">
        <f t="shared" si="2"/>
        <v>100</v>
      </c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</row>
    <row r="154" spans="1:80" ht="39" customHeight="1">
      <c r="A154" s="44" t="s">
        <v>337</v>
      </c>
      <c r="B154" s="50" t="s">
        <v>338</v>
      </c>
      <c r="C154" s="94">
        <f>'Свод с.п.'!C66</f>
        <v>1368.5</v>
      </c>
      <c r="D154" s="94">
        <f>'Свод с.п.'!D66</f>
        <v>1368.5</v>
      </c>
      <c r="E154" s="94">
        <f t="shared" si="2"/>
        <v>100</v>
      </c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</row>
    <row r="155" spans="1:80" ht="27" customHeight="1">
      <c r="A155" s="43" t="s">
        <v>236</v>
      </c>
      <c r="B155" s="49" t="s">
        <v>152</v>
      </c>
      <c r="C155" s="93">
        <f>C156</f>
        <v>6000</v>
      </c>
      <c r="D155" s="93">
        <f>D156</f>
        <v>6000</v>
      </c>
      <c r="E155" s="93">
        <f t="shared" si="2"/>
        <v>100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</row>
    <row r="156" spans="1:80" ht="27" customHeight="1">
      <c r="A156" s="41" t="s">
        <v>334</v>
      </c>
      <c r="B156" s="50" t="s">
        <v>237</v>
      </c>
      <c r="C156" s="94">
        <f>'Свод с.п.'!C68</f>
        <v>6000</v>
      </c>
      <c r="D156" s="94">
        <f>'Свод с.п.'!D68</f>
        <v>6000</v>
      </c>
      <c r="E156" s="94">
        <f t="shared" si="2"/>
        <v>100</v>
      </c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</row>
    <row r="157" spans="1:80" ht="26.25">
      <c r="A157" s="82" t="s">
        <v>182</v>
      </c>
      <c r="B157" s="17" t="s">
        <v>183</v>
      </c>
      <c r="C157" s="93">
        <f>C158+C159</f>
        <v>3441.9</v>
      </c>
      <c r="D157" s="93">
        <f>D158+D159</f>
        <v>3441.9</v>
      </c>
      <c r="E157" s="93">
        <f t="shared" si="2"/>
        <v>100</v>
      </c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</row>
    <row r="158" spans="1:80" ht="15.75">
      <c r="A158" s="83" t="s">
        <v>184</v>
      </c>
      <c r="B158" s="18" t="s">
        <v>185</v>
      </c>
      <c r="C158" s="94">
        <f>'Райбюд. '!C134</f>
        <v>0</v>
      </c>
      <c r="D158" s="94">
        <f>'Райбюд. '!D134</f>
        <v>0</v>
      </c>
      <c r="E158" s="94" t="e">
        <f t="shared" si="2"/>
        <v>#DIV/0!</v>
      </c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</row>
    <row r="159" spans="1:80" ht="24">
      <c r="A159" s="104" t="s">
        <v>376</v>
      </c>
      <c r="B159" s="18" t="s">
        <v>185</v>
      </c>
      <c r="C159" s="94">
        <f>'Райбюд. '!C135</f>
        <v>3441.9</v>
      </c>
      <c r="D159" s="94">
        <f>'Райбюд. '!D135</f>
        <v>3441.9</v>
      </c>
      <c r="E159" s="94">
        <f t="shared" si="2"/>
        <v>100</v>
      </c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</row>
    <row r="160" spans="1:80" ht="48.75" customHeight="1">
      <c r="A160" s="82" t="s">
        <v>186</v>
      </c>
      <c r="B160" s="17" t="s">
        <v>187</v>
      </c>
      <c r="C160" s="93">
        <f>C161+C162+C163+C164</f>
        <v>107932.3</v>
      </c>
      <c r="D160" s="93">
        <f>D161+D162+D163+D164</f>
        <v>107932.3</v>
      </c>
      <c r="E160" s="93">
        <f aca="true" t="shared" si="3" ref="E160:E170">D160/C160*100</f>
        <v>100</v>
      </c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</row>
    <row r="161" spans="1:80" ht="39">
      <c r="A161" s="83" t="s">
        <v>188</v>
      </c>
      <c r="B161" s="18" t="s">
        <v>189</v>
      </c>
      <c r="C161" s="94">
        <f>'Райбюд. '!C137</f>
        <v>107932.3</v>
      </c>
      <c r="D161" s="94">
        <f>'Райбюд. '!D137</f>
        <v>107932.3</v>
      </c>
      <c r="E161" s="94">
        <f t="shared" si="3"/>
        <v>100</v>
      </c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</row>
    <row r="162" spans="1:80" ht="51.75">
      <c r="A162" s="83" t="s">
        <v>190</v>
      </c>
      <c r="B162" s="18" t="s">
        <v>189</v>
      </c>
      <c r="C162" s="94">
        <f>'Райбюд. '!C138</f>
        <v>0</v>
      </c>
      <c r="D162" s="94">
        <f>'Райбюд. '!D138</f>
        <v>0</v>
      </c>
      <c r="E162" s="94" t="e">
        <f t="shared" si="3"/>
        <v>#DIV/0!</v>
      </c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</row>
    <row r="163" spans="1:80" ht="39">
      <c r="A163" s="83" t="s">
        <v>191</v>
      </c>
      <c r="B163" s="18" t="s">
        <v>189</v>
      </c>
      <c r="C163" s="94">
        <f>'Райбюд. '!C139</f>
        <v>0</v>
      </c>
      <c r="D163" s="94">
        <f>'Райбюд. '!D139</f>
        <v>0</v>
      </c>
      <c r="E163" s="94" t="e">
        <f t="shared" si="3"/>
        <v>#DIV/0!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</row>
    <row r="164" spans="1:80" ht="37.5" customHeight="1">
      <c r="A164" s="83" t="s">
        <v>192</v>
      </c>
      <c r="B164" s="18" t="s">
        <v>189</v>
      </c>
      <c r="C164" s="94">
        <f>'Райбюд. '!C140</f>
        <v>0</v>
      </c>
      <c r="D164" s="94">
        <f>'Райбюд. '!D140</f>
        <v>0</v>
      </c>
      <c r="E164" s="94" t="e">
        <f t="shared" si="3"/>
        <v>#DIV/0!</v>
      </c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</row>
    <row r="165" spans="1:80" ht="15.75">
      <c r="A165" s="82" t="s">
        <v>74</v>
      </c>
      <c r="B165" s="17" t="s">
        <v>162</v>
      </c>
      <c r="C165" s="93" t="e">
        <f>C166+C167+C168+C169+C170+C171+C172+C173+C174+C175+C176</f>
        <v>#REF!</v>
      </c>
      <c r="D165" s="93" t="e">
        <f>D166+D167+D168+D169+D170+D171+D172+D173+D174+D175+D176</f>
        <v>#REF!</v>
      </c>
      <c r="E165" s="93" t="e">
        <f t="shared" si="3"/>
        <v>#REF!</v>
      </c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</row>
    <row r="166" spans="1:80" ht="25.5">
      <c r="A166" s="84" t="s">
        <v>193</v>
      </c>
      <c r="B166" s="18" t="s">
        <v>158</v>
      </c>
      <c r="C166" s="94">
        <f>'Райбюд. '!C142</f>
        <v>17567</v>
      </c>
      <c r="D166" s="94">
        <f>'Райбюд. '!D142</f>
        <v>17567</v>
      </c>
      <c r="E166" s="94">
        <f t="shared" si="3"/>
        <v>100</v>
      </c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</row>
    <row r="167" spans="1:80" ht="39">
      <c r="A167" s="83" t="s">
        <v>194</v>
      </c>
      <c r="B167" s="18" t="s">
        <v>158</v>
      </c>
      <c r="C167" s="94">
        <f>'Райбюд. '!C143</f>
        <v>931.6</v>
      </c>
      <c r="D167" s="94">
        <f>'Райбюд. '!D143</f>
        <v>891.1</v>
      </c>
      <c r="E167" s="94">
        <f t="shared" si="3"/>
        <v>95.6526406182911</v>
      </c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</row>
    <row r="168" spans="1:80" ht="64.5">
      <c r="A168" s="83" t="s">
        <v>195</v>
      </c>
      <c r="B168" s="18" t="s">
        <v>158</v>
      </c>
      <c r="C168" s="94">
        <f>'Райбюд. '!C144</f>
        <v>981.1</v>
      </c>
      <c r="D168" s="94">
        <f>'Райбюд. '!D144</f>
        <v>981.1</v>
      </c>
      <c r="E168" s="94">
        <f t="shared" si="3"/>
        <v>100</v>
      </c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</row>
    <row r="169" spans="1:80" ht="77.25">
      <c r="A169" s="83" t="s">
        <v>196</v>
      </c>
      <c r="B169" s="18" t="s">
        <v>158</v>
      </c>
      <c r="C169" s="94">
        <f>'Райбюд. '!C145</f>
        <v>5000</v>
      </c>
      <c r="D169" s="94">
        <f>'Райбюд. '!D145</f>
        <v>4977.3</v>
      </c>
      <c r="E169" s="94">
        <f t="shared" si="3"/>
        <v>99.546</v>
      </c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</row>
    <row r="170" spans="1:80" ht="36.75" customHeight="1">
      <c r="A170" s="83" t="s">
        <v>197</v>
      </c>
      <c r="B170" s="18" t="s">
        <v>158</v>
      </c>
      <c r="C170" s="94">
        <f>'Райбюд. '!C146</f>
        <v>1000</v>
      </c>
      <c r="D170" s="94">
        <f>'Райбюд. '!D146</f>
        <v>1000</v>
      </c>
      <c r="E170" s="94">
        <f t="shared" si="3"/>
        <v>100</v>
      </c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</row>
    <row r="171" spans="1:80" ht="102">
      <c r="A171" s="84" t="s">
        <v>198</v>
      </c>
      <c r="B171" s="18" t="s">
        <v>158</v>
      </c>
      <c r="C171" s="94">
        <f>'Райбюд. '!C147</f>
        <v>1000</v>
      </c>
      <c r="D171" s="94">
        <f>'Райбюд. '!D147</f>
        <v>1000</v>
      </c>
      <c r="E171" s="94">
        <f aca="true" t="shared" si="4" ref="E171:E222">D171/C171*100</f>
        <v>100</v>
      </c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</row>
    <row r="172" spans="1:80" ht="39">
      <c r="A172" s="83" t="s">
        <v>97</v>
      </c>
      <c r="B172" s="18" t="s">
        <v>158</v>
      </c>
      <c r="C172" s="94" t="e">
        <f>'Райбюд. '!#REF!</f>
        <v>#REF!</v>
      </c>
      <c r="D172" s="94" t="e">
        <f>'Райбюд. '!#REF!</f>
        <v>#REF!</v>
      </c>
      <c r="E172" s="94" t="e">
        <f t="shared" si="4"/>
        <v>#REF!</v>
      </c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</row>
    <row r="173" spans="1:80" ht="64.5">
      <c r="A173" s="83" t="s">
        <v>181</v>
      </c>
      <c r="B173" s="18" t="s">
        <v>158</v>
      </c>
      <c r="C173" s="94">
        <f>'Райбюд. '!C148</f>
        <v>1944.6</v>
      </c>
      <c r="D173" s="94">
        <f>'Райбюд. '!D148</f>
        <v>1589.2</v>
      </c>
      <c r="E173" s="94">
        <f t="shared" si="4"/>
        <v>81.72374781446057</v>
      </c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</row>
    <row r="174" spans="1:80" ht="36">
      <c r="A174" s="104" t="s">
        <v>377</v>
      </c>
      <c r="B174" s="101" t="s">
        <v>158</v>
      </c>
      <c r="C174" s="94">
        <f>'Райбюд. '!C153</f>
        <v>2250</v>
      </c>
      <c r="D174" s="94">
        <f>'Райбюд. '!D153</f>
        <v>2126.2</v>
      </c>
      <c r="E174" s="94">
        <f t="shared" si="4"/>
        <v>94.49777777777777</v>
      </c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</row>
    <row r="175" spans="1:80" ht="48">
      <c r="A175" s="98" t="s">
        <v>378</v>
      </c>
      <c r="B175" s="101" t="s">
        <v>158</v>
      </c>
      <c r="C175" s="94">
        <f>'Райбюд. '!C154</f>
        <v>205</v>
      </c>
      <c r="D175" s="94">
        <f>'Райбюд. '!D154</f>
        <v>175.4</v>
      </c>
      <c r="E175" s="94">
        <f t="shared" si="4"/>
        <v>85.5609756097561</v>
      </c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</row>
    <row r="176" spans="1:80" ht="15.75">
      <c r="A176" s="41" t="s">
        <v>429</v>
      </c>
      <c r="B176" s="50" t="s">
        <v>431</v>
      </c>
      <c r="C176" s="94">
        <f>'Свод с.п.'!C70</f>
        <v>150</v>
      </c>
      <c r="D176" s="94">
        <f>'Свод с.п.'!D70</f>
        <v>150</v>
      </c>
      <c r="E176" s="94">
        <f t="shared" si="4"/>
        <v>100</v>
      </c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</row>
    <row r="177" spans="1:80" ht="26.25">
      <c r="A177" s="82" t="s">
        <v>86</v>
      </c>
      <c r="B177" s="27" t="s">
        <v>151</v>
      </c>
      <c r="C177" s="93">
        <f>C178+C180+C195+C198+C200+C202+C204</f>
        <v>184066.49999999994</v>
      </c>
      <c r="D177" s="93">
        <f>D178+D180+D195+D198+D200+D202+D204</f>
        <v>183377.49999999994</v>
      </c>
      <c r="E177" s="93">
        <f t="shared" si="4"/>
        <v>99.62567876283843</v>
      </c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</row>
    <row r="178" spans="1:80" ht="39">
      <c r="A178" s="82" t="s">
        <v>199</v>
      </c>
      <c r="B178" s="27" t="s">
        <v>200</v>
      </c>
      <c r="C178" s="93">
        <f>C179</f>
        <v>9754.4</v>
      </c>
      <c r="D178" s="93">
        <f>D179</f>
        <v>9569.1</v>
      </c>
      <c r="E178" s="93">
        <f t="shared" si="4"/>
        <v>98.10034445993604</v>
      </c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</row>
    <row r="179" spans="1:80" ht="90">
      <c r="A179" s="83" t="s">
        <v>201</v>
      </c>
      <c r="B179" s="25" t="s">
        <v>160</v>
      </c>
      <c r="C179" s="94">
        <f>'Райбюд. '!C157</f>
        <v>9754.4</v>
      </c>
      <c r="D179" s="94">
        <f>'Райбюд. '!D157</f>
        <v>9569.1</v>
      </c>
      <c r="E179" s="94">
        <f t="shared" si="4"/>
        <v>98.10034445993604</v>
      </c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</row>
    <row r="180" spans="1:80" ht="26.25">
      <c r="A180" s="82" t="s">
        <v>93</v>
      </c>
      <c r="B180" s="27" t="s">
        <v>202</v>
      </c>
      <c r="C180" s="93">
        <f>C181+C182+C183+C184+C185+C186+C187+C188+C189+C190+C191+C192+C193+C194</f>
        <v>164932.29999999993</v>
      </c>
      <c r="D180" s="93">
        <f>D181+D182+D183+D184+D185+D186+D187+D188+D189+D190+D191+D192+D193+D194</f>
        <v>164604.89999999994</v>
      </c>
      <c r="E180" s="93">
        <f t="shared" si="4"/>
        <v>99.80149431008965</v>
      </c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</row>
    <row r="181" spans="1:80" ht="39">
      <c r="A181" s="83" t="s">
        <v>125</v>
      </c>
      <c r="B181" s="25" t="s">
        <v>140</v>
      </c>
      <c r="C181" s="94">
        <f>'Райбюд. '!C160</f>
        <v>11923.9</v>
      </c>
      <c r="D181" s="94">
        <f>'Райбюд. '!D160</f>
        <v>11923.9</v>
      </c>
      <c r="E181" s="94">
        <f t="shared" si="4"/>
        <v>100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</row>
    <row r="182" spans="1:80" ht="51.75">
      <c r="A182" s="83" t="s">
        <v>126</v>
      </c>
      <c r="B182" s="25" t="s">
        <v>140</v>
      </c>
      <c r="C182" s="94">
        <f>'Райбюд. '!C161</f>
        <v>134186.4</v>
      </c>
      <c r="D182" s="94">
        <f>'Райбюд. '!D161</f>
        <v>134186.3</v>
      </c>
      <c r="E182" s="94">
        <f t="shared" si="4"/>
        <v>99.99992547679943</v>
      </c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</row>
    <row r="183" spans="1:80" ht="39">
      <c r="A183" s="83" t="s">
        <v>203</v>
      </c>
      <c r="B183" s="25" t="s">
        <v>140</v>
      </c>
      <c r="C183" s="94">
        <f>'Райбюд. '!C162</f>
        <v>8260</v>
      </c>
      <c r="D183" s="94">
        <f>'Райбюд. '!D162</f>
        <v>8152.4</v>
      </c>
      <c r="E183" s="94">
        <f t="shared" si="4"/>
        <v>98.69733656174333</v>
      </c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</row>
    <row r="184" spans="1:80" ht="38.25">
      <c r="A184" s="85" t="s">
        <v>95</v>
      </c>
      <c r="B184" s="25" t="s">
        <v>140</v>
      </c>
      <c r="C184" s="94">
        <f>'Райбюд. '!C163</f>
        <v>4150</v>
      </c>
      <c r="D184" s="94">
        <f>'Райбюд. '!D163</f>
        <v>4150</v>
      </c>
      <c r="E184" s="94">
        <f t="shared" si="4"/>
        <v>100</v>
      </c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</row>
    <row r="185" spans="1:80" ht="51.75">
      <c r="A185" s="83" t="s">
        <v>139</v>
      </c>
      <c r="B185" s="25" t="s">
        <v>140</v>
      </c>
      <c r="C185" s="94">
        <f>'Райбюд. '!C164</f>
        <v>59.5</v>
      </c>
      <c r="D185" s="94">
        <f>'Райбюд. '!D164</f>
        <v>59.5</v>
      </c>
      <c r="E185" s="94">
        <f t="shared" si="4"/>
        <v>100</v>
      </c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</row>
    <row r="186" spans="1:80" ht="77.25">
      <c r="A186" s="83" t="s">
        <v>204</v>
      </c>
      <c r="B186" s="25" t="s">
        <v>140</v>
      </c>
      <c r="C186" s="94">
        <f>'Райбюд. '!C165</f>
        <v>804.3</v>
      </c>
      <c r="D186" s="94">
        <f>'Райбюд. '!D165</f>
        <v>631.7</v>
      </c>
      <c r="E186" s="94">
        <f t="shared" si="4"/>
        <v>78.54034564217332</v>
      </c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</row>
    <row r="187" spans="1:80" ht="64.5">
      <c r="A187" s="83" t="s">
        <v>205</v>
      </c>
      <c r="B187" s="25" t="s">
        <v>140</v>
      </c>
      <c r="C187" s="94">
        <f>'Райбюд. '!C166</f>
        <v>36.3</v>
      </c>
      <c r="D187" s="94">
        <f>'Райбюд. '!D166</f>
        <v>36.3</v>
      </c>
      <c r="E187" s="94">
        <f t="shared" si="4"/>
        <v>100</v>
      </c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</row>
    <row r="188" spans="1:80" ht="64.5">
      <c r="A188" s="83" t="s">
        <v>141</v>
      </c>
      <c r="B188" s="25" t="s">
        <v>140</v>
      </c>
      <c r="C188" s="94">
        <f>'Райбюд. '!C167</f>
        <v>3100</v>
      </c>
      <c r="D188" s="94">
        <f>'Райбюд. '!D167</f>
        <v>3100</v>
      </c>
      <c r="E188" s="94">
        <f t="shared" si="4"/>
        <v>100</v>
      </c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</row>
    <row r="189" spans="1:80" ht="38.25">
      <c r="A189" s="86" t="s">
        <v>206</v>
      </c>
      <c r="B189" s="25" t="s">
        <v>207</v>
      </c>
      <c r="C189" s="94">
        <f>'Райбюд. '!C168</f>
        <v>315.8</v>
      </c>
      <c r="D189" s="94">
        <f>'Райбюд. '!D168</f>
        <v>315.8</v>
      </c>
      <c r="E189" s="94">
        <f t="shared" si="4"/>
        <v>100</v>
      </c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</row>
    <row r="190" spans="1:80" ht="38.25">
      <c r="A190" s="87" t="s">
        <v>208</v>
      </c>
      <c r="B190" s="25" t="s">
        <v>207</v>
      </c>
      <c r="C190" s="94">
        <f>'Райбюд. '!C169</f>
        <v>296.7</v>
      </c>
      <c r="D190" s="94">
        <f>'Райбюд. '!D169</f>
        <v>296.7</v>
      </c>
      <c r="E190" s="94">
        <f t="shared" si="4"/>
        <v>100</v>
      </c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</row>
    <row r="191" spans="1:80" ht="51.75">
      <c r="A191" s="83" t="s">
        <v>209</v>
      </c>
      <c r="B191" s="25" t="s">
        <v>140</v>
      </c>
      <c r="C191" s="94">
        <f>'Райбюд. '!C170</f>
        <v>463.8</v>
      </c>
      <c r="D191" s="94">
        <f>'Райбюд. '!D170</f>
        <v>463.8</v>
      </c>
      <c r="E191" s="94">
        <f t="shared" si="4"/>
        <v>100</v>
      </c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</row>
    <row r="192" spans="1:80" ht="77.25" hidden="1">
      <c r="A192" s="83" t="s">
        <v>210</v>
      </c>
      <c r="B192" s="25" t="s">
        <v>211</v>
      </c>
      <c r="C192" s="94">
        <f>'Райбюд. '!C171</f>
        <v>134.4</v>
      </c>
      <c r="D192" s="94">
        <f>'Райбюд. '!D171</f>
        <v>134.4</v>
      </c>
      <c r="E192" s="94">
        <v>0</v>
      </c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</row>
    <row r="193" spans="1:80" ht="25.5">
      <c r="A193" s="85" t="s">
        <v>143</v>
      </c>
      <c r="B193" s="25" t="s">
        <v>140</v>
      </c>
      <c r="C193" s="94">
        <f>'Райбюд. '!C172</f>
        <v>935.8</v>
      </c>
      <c r="D193" s="94">
        <f>'Райбюд. '!D172</f>
        <v>935.8</v>
      </c>
      <c r="E193" s="94">
        <f t="shared" si="4"/>
        <v>100</v>
      </c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</row>
    <row r="194" spans="1:80" ht="36.75">
      <c r="A194" s="44" t="s">
        <v>239</v>
      </c>
      <c r="B194" s="50" t="s">
        <v>148</v>
      </c>
      <c r="C194" s="94">
        <f>'Свод с.п.'!C73</f>
        <v>265.4</v>
      </c>
      <c r="D194" s="94">
        <f>'Свод с.п.'!D73</f>
        <v>218.3</v>
      </c>
      <c r="E194" s="94">
        <f t="shared" si="4"/>
        <v>82.25320271288622</v>
      </c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</row>
    <row r="195" spans="1:80" ht="38.25">
      <c r="A195" s="88" t="s">
        <v>212</v>
      </c>
      <c r="B195" s="32" t="s">
        <v>213</v>
      </c>
      <c r="C195" s="93">
        <f>C196+C197</f>
        <v>6073.6</v>
      </c>
      <c r="D195" s="93">
        <f>D196+D197</f>
        <v>5992.4</v>
      </c>
      <c r="E195" s="93">
        <f t="shared" si="4"/>
        <v>98.66306638566911</v>
      </c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</row>
    <row r="196" spans="1:80" ht="15.75">
      <c r="A196" s="83" t="s">
        <v>214</v>
      </c>
      <c r="B196" s="25" t="s">
        <v>161</v>
      </c>
      <c r="C196" s="94">
        <f>'Райбюд. '!C174</f>
        <v>4899.5</v>
      </c>
      <c r="D196" s="94">
        <f>'Райбюд. '!D174</f>
        <v>4841.5</v>
      </c>
      <c r="E196" s="94">
        <f t="shared" si="4"/>
        <v>98.81620573527911</v>
      </c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</row>
    <row r="197" spans="1:80" ht="33.75" customHeight="1">
      <c r="A197" s="83" t="s">
        <v>215</v>
      </c>
      <c r="B197" s="25" t="s">
        <v>161</v>
      </c>
      <c r="C197" s="94">
        <f>'Райбюд. '!C175</f>
        <v>1174.1</v>
      </c>
      <c r="D197" s="94">
        <f>'Райбюд. '!D175</f>
        <v>1150.9</v>
      </c>
      <c r="E197" s="94">
        <f t="shared" si="4"/>
        <v>98.02401839707011</v>
      </c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</row>
    <row r="198" spans="1:80" ht="51.75">
      <c r="A198" s="89" t="s">
        <v>216</v>
      </c>
      <c r="B198" s="32" t="s">
        <v>217</v>
      </c>
      <c r="C198" s="93">
        <f>C199</f>
        <v>530</v>
      </c>
      <c r="D198" s="93">
        <f>D199</f>
        <v>530</v>
      </c>
      <c r="E198" s="93">
        <f t="shared" si="4"/>
        <v>100</v>
      </c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</row>
    <row r="199" spans="1:80" ht="38.25">
      <c r="A199" s="85" t="s">
        <v>142</v>
      </c>
      <c r="B199" s="25" t="s">
        <v>159</v>
      </c>
      <c r="C199" s="94">
        <f>'Райбюд. '!C177</f>
        <v>530</v>
      </c>
      <c r="D199" s="94">
        <f>'Райбюд. '!D177</f>
        <v>530</v>
      </c>
      <c r="E199" s="94">
        <f t="shared" si="4"/>
        <v>100</v>
      </c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</row>
    <row r="200" spans="1:80" ht="24.75">
      <c r="A200" s="43" t="s">
        <v>240</v>
      </c>
      <c r="B200" s="49" t="s">
        <v>150</v>
      </c>
      <c r="C200" s="93">
        <f>C201</f>
        <v>1348.7</v>
      </c>
      <c r="D200" s="93">
        <f>D201</f>
        <v>1348.7</v>
      </c>
      <c r="E200" s="93">
        <f t="shared" si="4"/>
        <v>100</v>
      </c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</row>
    <row r="201" spans="1:80" ht="24.75">
      <c r="A201" s="44" t="s">
        <v>119</v>
      </c>
      <c r="B201" s="50" t="s">
        <v>243</v>
      </c>
      <c r="C201" s="94">
        <f>'Свод с.п.'!C75</f>
        <v>1348.7</v>
      </c>
      <c r="D201" s="94">
        <f>'Свод с.п.'!D75</f>
        <v>1348.7</v>
      </c>
      <c r="E201" s="94">
        <f t="shared" si="4"/>
        <v>100</v>
      </c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</row>
    <row r="202" spans="1:80" ht="25.5" hidden="1">
      <c r="A202" s="90" t="s">
        <v>218</v>
      </c>
      <c r="B202" s="32" t="s">
        <v>219</v>
      </c>
      <c r="C202" s="93">
        <f>C203</f>
        <v>263.6</v>
      </c>
      <c r="D202" s="93">
        <f>D203</f>
        <v>168.5</v>
      </c>
      <c r="E202" s="93">
        <f t="shared" si="4"/>
        <v>63.9226100151745</v>
      </c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</row>
    <row r="203" spans="1:80" ht="25.5" hidden="1">
      <c r="A203" s="85" t="s">
        <v>220</v>
      </c>
      <c r="B203" s="25" t="s">
        <v>221</v>
      </c>
      <c r="C203" s="94">
        <f>'Райбюд. '!C181</f>
        <v>263.6</v>
      </c>
      <c r="D203" s="94">
        <f>'Райбюд. '!D181</f>
        <v>168.5</v>
      </c>
      <c r="E203" s="94">
        <f t="shared" si="4"/>
        <v>63.9226100151745</v>
      </c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</row>
    <row r="204" spans="1:80" ht="25.5">
      <c r="A204" s="90" t="s">
        <v>222</v>
      </c>
      <c r="B204" s="32" t="s">
        <v>223</v>
      </c>
      <c r="C204" s="93">
        <f>C205</f>
        <v>1163.9</v>
      </c>
      <c r="D204" s="93">
        <f>D205</f>
        <v>1163.9</v>
      </c>
      <c r="E204" s="93">
        <f t="shared" si="4"/>
        <v>100</v>
      </c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</row>
    <row r="205" spans="1:80" ht="39">
      <c r="A205" s="83" t="s">
        <v>224</v>
      </c>
      <c r="B205" s="18" t="s">
        <v>226</v>
      </c>
      <c r="C205" s="94">
        <f>'Райбюд. '!C183</f>
        <v>1163.9</v>
      </c>
      <c r="D205" s="94">
        <f>'Райбюд. '!D183</f>
        <v>1163.9</v>
      </c>
      <c r="E205" s="94">
        <f t="shared" si="4"/>
        <v>100</v>
      </c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</row>
    <row r="206" spans="1:80" ht="15.75">
      <c r="A206" s="34" t="s">
        <v>0</v>
      </c>
      <c r="B206" s="17" t="s">
        <v>157</v>
      </c>
      <c r="C206" s="93">
        <f>C209+C215+C207+C211+C213</f>
        <v>13500.199999999999</v>
      </c>
      <c r="D206" s="93">
        <f>D209+D215+D207+D211+D213</f>
        <v>13500.1</v>
      </c>
      <c r="E206" s="93">
        <f t="shared" si="4"/>
        <v>99.99925927023304</v>
      </c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</row>
    <row r="207" spans="1:80" ht="36">
      <c r="A207" s="102" t="s">
        <v>415</v>
      </c>
      <c r="B207" s="113" t="s">
        <v>418</v>
      </c>
      <c r="C207" s="93">
        <f>C208</f>
        <v>0</v>
      </c>
      <c r="D207" s="93">
        <f>D208</f>
        <v>0</v>
      </c>
      <c r="E207" s="93" t="e">
        <f t="shared" si="4"/>
        <v>#DIV/0!</v>
      </c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</row>
    <row r="208" spans="1:80" ht="36">
      <c r="A208" s="103" t="s">
        <v>416</v>
      </c>
      <c r="B208" s="110" t="s">
        <v>417</v>
      </c>
      <c r="C208" s="94">
        <f>'Райбюд. '!C188</f>
        <v>0</v>
      </c>
      <c r="D208" s="94">
        <f>'Райбюд. '!D188</f>
        <v>0</v>
      </c>
      <c r="E208" s="94" t="e">
        <f t="shared" si="4"/>
        <v>#DIV/0!</v>
      </c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</row>
    <row r="209" spans="1:80" ht="36">
      <c r="A209" s="102" t="s">
        <v>379</v>
      </c>
      <c r="B209" s="17" t="s">
        <v>380</v>
      </c>
      <c r="C209" s="93">
        <f>C210</f>
        <v>13412.4</v>
      </c>
      <c r="D209" s="93">
        <f>D210</f>
        <v>13412.4</v>
      </c>
      <c r="E209" s="93">
        <f t="shared" si="4"/>
        <v>100</v>
      </c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</row>
    <row r="210" spans="1:80" ht="48">
      <c r="A210" s="103" t="s">
        <v>381</v>
      </c>
      <c r="B210" s="18" t="s">
        <v>382</v>
      </c>
      <c r="C210" s="94">
        <f>'Райбюд. '!C190</f>
        <v>13412.4</v>
      </c>
      <c r="D210" s="94">
        <f>'Райбюд. '!D190</f>
        <v>13412.4</v>
      </c>
      <c r="E210" s="94">
        <f t="shared" si="4"/>
        <v>100</v>
      </c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</row>
    <row r="211" spans="1:80" ht="36">
      <c r="A211" s="102" t="s">
        <v>433</v>
      </c>
      <c r="B211" s="17" t="s">
        <v>435</v>
      </c>
      <c r="C211" s="93">
        <f>C212</f>
        <v>0</v>
      </c>
      <c r="D211" s="93">
        <f>D212</f>
        <v>0</v>
      </c>
      <c r="E211" s="93" t="e">
        <f t="shared" si="4"/>
        <v>#DIV/0!</v>
      </c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</row>
    <row r="212" spans="1:80" ht="36">
      <c r="A212" s="103" t="s">
        <v>434</v>
      </c>
      <c r="B212" s="122" t="s">
        <v>436</v>
      </c>
      <c r="C212" s="94">
        <f>'Райбюд. '!C192</f>
        <v>0</v>
      </c>
      <c r="D212" s="94">
        <f>'Райбюд. '!D192</f>
        <v>0</v>
      </c>
      <c r="E212" s="94" t="e">
        <f t="shared" si="4"/>
        <v>#DIV/0!</v>
      </c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</row>
    <row r="213" spans="1:80" ht="24">
      <c r="A213" s="102" t="s">
        <v>437</v>
      </c>
      <c r="B213" s="17" t="s">
        <v>439</v>
      </c>
      <c r="C213" s="93">
        <f>C214</f>
        <v>0</v>
      </c>
      <c r="D213" s="93">
        <f>D214</f>
        <v>0</v>
      </c>
      <c r="E213" s="93" t="e">
        <f t="shared" si="4"/>
        <v>#DIV/0!</v>
      </c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</row>
    <row r="214" spans="1:80" ht="24">
      <c r="A214" s="103" t="s">
        <v>438</v>
      </c>
      <c r="B214" s="18" t="s">
        <v>440</v>
      </c>
      <c r="C214" s="94">
        <f>'Райбюд. '!C194</f>
        <v>0</v>
      </c>
      <c r="D214" s="94">
        <f>'Райбюд. '!D194</f>
        <v>0</v>
      </c>
      <c r="E214" s="94" t="e">
        <f t="shared" si="4"/>
        <v>#DIV/0!</v>
      </c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</row>
    <row r="215" spans="1:80" ht="15.75">
      <c r="A215" s="105" t="s">
        <v>341</v>
      </c>
      <c r="B215" s="17" t="s">
        <v>383</v>
      </c>
      <c r="C215" s="93">
        <f>C216</f>
        <v>87.8</v>
      </c>
      <c r="D215" s="93">
        <f>D216</f>
        <v>87.7</v>
      </c>
      <c r="E215" s="93">
        <f t="shared" si="4"/>
        <v>99.8861047835991</v>
      </c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</row>
    <row r="216" spans="1:80" ht="36">
      <c r="A216" s="103" t="s">
        <v>384</v>
      </c>
      <c r="B216" s="18" t="s">
        <v>385</v>
      </c>
      <c r="C216" s="94">
        <f>'Райбюд. '!C198</f>
        <v>87.8</v>
      </c>
      <c r="D216" s="94">
        <f>'Райбюд. '!D198</f>
        <v>87.7</v>
      </c>
      <c r="E216" s="94">
        <f t="shared" si="4"/>
        <v>99.8861047835991</v>
      </c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</row>
    <row r="217" spans="1:80" ht="15.75">
      <c r="A217" s="82" t="s">
        <v>295</v>
      </c>
      <c r="B217" s="17" t="s">
        <v>298</v>
      </c>
      <c r="C217" s="93">
        <f>C218+C220</f>
        <v>45.8</v>
      </c>
      <c r="D217" s="93">
        <f>D218+D220</f>
        <v>-171.7</v>
      </c>
      <c r="E217" s="93">
        <f t="shared" si="4"/>
        <v>-374.89082969432314</v>
      </c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</row>
    <row r="218" spans="1:80" ht="26.25">
      <c r="A218" s="82" t="s">
        <v>296</v>
      </c>
      <c r="B218" s="17" t="s">
        <v>299</v>
      </c>
      <c r="C218" s="93">
        <f>C219</f>
        <v>0</v>
      </c>
      <c r="D218" s="93">
        <f>D219</f>
        <v>-217.5</v>
      </c>
      <c r="E218" s="93" t="e">
        <f t="shared" si="4"/>
        <v>#DIV/0!</v>
      </c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</row>
    <row r="219" spans="1:80" ht="39">
      <c r="A219" s="83" t="s">
        <v>297</v>
      </c>
      <c r="B219" s="18" t="s">
        <v>300</v>
      </c>
      <c r="C219" s="94">
        <f>'Райбюд. '!C205</f>
        <v>0</v>
      </c>
      <c r="D219" s="94">
        <f>'Райбюд. '!D205</f>
        <v>-217.5</v>
      </c>
      <c r="E219" s="94" t="e">
        <f t="shared" si="4"/>
        <v>#DIV/0!</v>
      </c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</row>
    <row r="220" spans="1:80" ht="15.75">
      <c r="A220" s="43" t="s">
        <v>395</v>
      </c>
      <c r="B220" s="49" t="s">
        <v>393</v>
      </c>
      <c r="C220" s="93">
        <f>C221</f>
        <v>45.8</v>
      </c>
      <c r="D220" s="93">
        <f>D221</f>
        <v>45.8</v>
      </c>
      <c r="E220" s="93">
        <f t="shared" si="4"/>
        <v>100</v>
      </c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</row>
    <row r="221" spans="1:80" ht="24.75">
      <c r="A221" s="10" t="s">
        <v>396</v>
      </c>
      <c r="B221" s="50" t="s">
        <v>394</v>
      </c>
      <c r="C221" s="94">
        <f>'Свод с.п.'!C82</f>
        <v>45.8</v>
      </c>
      <c r="D221" s="94">
        <f>'Свод с.п.'!D82</f>
        <v>45.8</v>
      </c>
      <c r="E221" s="94">
        <f t="shared" si="4"/>
        <v>100</v>
      </c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</row>
    <row r="222" spans="1:80" ht="15.75">
      <c r="A222" s="81" t="s">
        <v>3</v>
      </c>
      <c r="B222" s="28"/>
      <c r="C222" s="93" t="e">
        <f>C11+C131</f>
        <v>#REF!</v>
      </c>
      <c r="D222" s="93" t="e">
        <f>D11+D131</f>
        <v>#REF!</v>
      </c>
      <c r="E222" s="93" t="e">
        <f t="shared" si="4"/>
        <v>#REF!</v>
      </c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</row>
    <row r="223" spans="1:80" ht="12.75">
      <c r="A223" s="16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</row>
    <row r="224" spans="1:80" ht="12.75">
      <c r="A224" s="16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</row>
    <row r="225" spans="1:80" ht="12.75">
      <c r="A225" s="16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</row>
    <row r="226" spans="1:80" ht="12.75">
      <c r="A226" s="16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</row>
    <row r="227" spans="1:80" ht="12.75">
      <c r="A227" s="16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</row>
    <row r="228" spans="1:80" ht="12.75">
      <c r="A228" s="16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</row>
    <row r="229" spans="1:80" ht="12.75">
      <c r="A229" s="16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</row>
    <row r="230" spans="1:80" ht="12.75">
      <c r="A230" s="16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</row>
    <row r="231" spans="1:80" ht="12.75">
      <c r="A231" s="16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</row>
    <row r="232" spans="1:80" ht="12.75">
      <c r="A232" s="16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</row>
    <row r="233" spans="1:5" ht="12.75">
      <c r="A233" s="16"/>
      <c r="B233" s="8"/>
      <c r="C233" s="8"/>
      <c r="D233" s="8"/>
      <c r="E233" s="8"/>
    </row>
    <row r="234" spans="1:5" ht="12.75">
      <c r="A234" s="16"/>
      <c r="B234" s="8"/>
      <c r="C234" s="8"/>
      <c r="D234" s="8"/>
      <c r="E234" s="8"/>
    </row>
    <row r="235" spans="1:5" ht="12.75">
      <c r="A235" s="16"/>
      <c r="B235" s="8"/>
      <c r="C235" s="8"/>
      <c r="D235" s="8"/>
      <c r="E235" s="8"/>
    </row>
    <row r="236" spans="1:5" ht="12.75">
      <c r="A236" s="16"/>
      <c r="B236" s="8"/>
      <c r="C236" s="8"/>
      <c r="D236" s="8"/>
      <c r="E236" s="8"/>
    </row>
    <row r="237" spans="1:5" ht="12.75">
      <c r="A237" s="16"/>
      <c r="B237" s="8"/>
      <c r="C237" s="8"/>
      <c r="D237" s="8"/>
      <c r="E237" s="8"/>
    </row>
    <row r="238" spans="1:5" ht="12.75">
      <c r="A238" s="16"/>
      <c r="B238" s="8"/>
      <c r="C238" s="8"/>
      <c r="D238" s="8"/>
      <c r="E238" s="8"/>
    </row>
    <row r="239" spans="1:5" ht="12.75">
      <c r="A239" s="16"/>
      <c r="B239" s="8"/>
      <c r="C239" s="8"/>
      <c r="D239" s="8"/>
      <c r="E239" s="8"/>
    </row>
    <row r="240" spans="1:5" ht="12.75">
      <c r="A240" s="16"/>
      <c r="B240" s="8"/>
      <c r="C240" s="8"/>
      <c r="D240" s="8"/>
      <c r="E240" s="8"/>
    </row>
    <row r="241" spans="1:5" ht="12.75">
      <c r="A241" s="16"/>
      <c r="B241" s="8"/>
      <c r="C241" s="8"/>
      <c r="D241" s="8"/>
      <c r="E241" s="8"/>
    </row>
    <row r="242" spans="1:5" ht="12.75">
      <c r="A242" s="16"/>
      <c r="B242" s="8"/>
      <c r="C242" s="8"/>
      <c r="D242" s="8"/>
      <c r="E242" s="8"/>
    </row>
    <row r="243" spans="1:5" ht="12.75">
      <c r="A243" s="16"/>
      <c r="B243" s="8"/>
      <c r="C243" s="8"/>
      <c r="D243" s="8"/>
      <c r="E243" s="8"/>
    </row>
    <row r="244" spans="1:5" ht="12.75">
      <c r="A244" s="16"/>
      <c r="B244" s="8"/>
      <c r="C244" s="8"/>
      <c r="D244" s="8"/>
      <c r="E244" s="8"/>
    </row>
    <row r="245" spans="1:5" ht="12.75">
      <c r="A245" s="16"/>
      <c r="B245" s="8"/>
      <c r="C245" s="8"/>
      <c r="D245" s="8"/>
      <c r="E245" s="8"/>
    </row>
    <row r="246" spans="1:5" ht="12.75">
      <c r="A246" s="16"/>
      <c r="B246" s="8"/>
      <c r="C246" s="8"/>
      <c r="D246" s="8"/>
      <c r="E246" s="8"/>
    </row>
    <row r="247" spans="1:5" ht="12.75">
      <c r="A247" s="16"/>
      <c r="B247" s="8"/>
      <c r="C247" s="8"/>
      <c r="D247" s="8"/>
      <c r="E247" s="8"/>
    </row>
    <row r="248" spans="1:5" ht="12.75">
      <c r="A248" s="16"/>
      <c r="B248" s="8"/>
      <c r="C248" s="8"/>
      <c r="D248" s="8"/>
      <c r="E248" s="8"/>
    </row>
    <row r="249" spans="1:5" ht="12.75">
      <c r="A249" s="16"/>
      <c r="B249" s="8"/>
      <c r="C249" s="8"/>
      <c r="D249" s="8"/>
      <c r="E249" s="8"/>
    </row>
    <row r="250" spans="1:5" ht="12.75">
      <c r="A250" s="16"/>
      <c r="B250" s="8"/>
      <c r="C250" s="8"/>
      <c r="D250" s="8"/>
      <c r="E250" s="8"/>
    </row>
    <row r="251" spans="1:5" ht="12.75">
      <c r="A251" s="16"/>
      <c r="B251" s="8"/>
      <c r="C251" s="8"/>
      <c r="D251" s="8"/>
      <c r="E251" s="8"/>
    </row>
    <row r="252" spans="1:5" ht="12.75">
      <c r="A252" s="16"/>
      <c r="B252" s="8"/>
      <c r="C252" s="8"/>
      <c r="D252" s="8"/>
      <c r="E252" s="8"/>
    </row>
    <row r="253" spans="1:5" ht="12.75">
      <c r="A253" s="16"/>
      <c r="B253" s="8"/>
      <c r="C253" s="8"/>
      <c r="D253" s="8"/>
      <c r="E253" s="8"/>
    </row>
    <row r="254" spans="1:5" ht="12.75">
      <c r="A254" s="16"/>
      <c r="B254" s="8"/>
      <c r="C254" s="8"/>
      <c r="D254" s="8"/>
      <c r="E254" s="8"/>
    </row>
    <row r="255" spans="1:5" ht="12.75">
      <c r="A255" s="16"/>
      <c r="B255" s="8"/>
      <c r="C255" s="8"/>
      <c r="D255" s="8"/>
      <c r="E255" s="8"/>
    </row>
    <row r="256" spans="1:5" ht="12.75">
      <c r="A256" s="16"/>
      <c r="B256" s="8"/>
      <c r="C256" s="8"/>
      <c r="D256" s="8"/>
      <c r="E256" s="8"/>
    </row>
    <row r="257" spans="1:5" ht="12.75">
      <c r="A257" s="16"/>
      <c r="B257" s="8"/>
      <c r="C257" s="8"/>
      <c r="D257" s="8"/>
      <c r="E257" s="8"/>
    </row>
    <row r="258" spans="1:5" ht="12.75">
      <c r="A258" s="16"/>
      <c r="B258" s="8"/>
      <c r="C258" s="8"/>
      <c r="D258" s="8"/>
      <c r="E258" s="8"/>
    </row>
    <row r="259" spans="1:5" ht="12.75">
      <c r="A259" s="16"/>
      <c r="B259" s="8"/>
      <c r="C259" s="8"/>
      <c r="D259" s="8"/>
      <c r="E259" s="8"/>
    </row>
    <row r="260" spans="1:5" ht="12.75">
      <c r="A260" s="16"/>
      <c r="B260" s="8"/>
      <c r="C260" s="8"/>
      <c r="D260" s="8"/>
      <c r="E260" s="8"/>
    </row>
    <row r="261" spans="1:5" ht="12.75">
      <c r="A261" s="16"/>
      <c r="B261" s="8"/>
      <c r="C261" s="8"/>
      <c r="D261" s="8"/>
      <c r="E261" s="8"/>
    </row>
    <row r="262" spans="1:5" ht="12.75">
      <c r="A262" s="16"/>
      <c r="B262" s="8"/>
      <c r="C262" s="8"/>
      <c r="D262" s="8"/>
      <c r="E262" s="8"/>
    </row>
    <row r="263" spans="1:5" ht="12.75">
      <c r="A263" s="16"/>
      <c r="B263" s="8"/>
      <c r="C263" s="8"/>
      <c r="D263" s="8"/>
      <c r="E263" s="8"/>
    </row>
    <row r="264" spans="1:5" ht="12.75">
      <c r="A264" s="16"/>
      <c r="B264" s="8"/>
      <c r="C264" s="8"/>
      <c r="D264" s="8"/>
      <c r="E264" s="8"/>
    </row>
    <row r="265" spans="1:5" ht="12.75">
      <c r="A265" s="16"/>
      <c r="B265" s="8"/>
      <c r="C265" s="8"/>
      <c r="D265" s="8"/>
      <c r="E265" s="8"/>
    </row>
    <row r="266" spans="1:5" ht="12.75">
      <c r="A266" s="16"/>
      <c r="B266" s="8"/>
      <c r="C266" s="8"/>
      <c r="D266" s="8"/>
      <c r="E266" s="8"/>
    </row>
    <row r="267" spans="1:5" ht="12.75">
      <c r="A267" s="16"/>
      <c r="B267" s="8"/>
      <c r="C267" s="8"/>
      <c r="D267" s="8"/>
      <c r="E267" s="8"/>
    </row>
    <row r="268" spans="1:5" ht="12.75">
      <c r="A268" s="16"/>
      <c r="B268" s="8"/>
      <c r="C268" s="8"/>
      <c r="D268" s="8"/>
      <c r="E268" s="8"/>
    </row>
    <row r="269" spans="1:5" ht="12.75">
      <c r="A269" s="16"/>
      <c r="B269" s="8"/>
      <c r="C269" s="8"/>
      <c r="D269" s="8"/>
      <c r="E269" s="8"/>
    </row>
    <row r="270" spans="1:5" ht="12.75">
      <c r="A270" s="16"/>
      <c r="B270" s="8"/>
      <c r="C270" s="8"/>
      <c r="D270" s="8"/>
      <c r="E270" s="8"/>
    </row>
    <row r="271" spans="1:5" ht="12.75">
      <c r="A271" s="16"/>
      <c r="B271" s="8"/>
      <c r="C271" s="8"/>
      <c r="D271" s="8"/>
      <c r="E271" s="8"/>
    </row>
    <row r="272" spans="1:5" ht="12.75">
      <c r="A272" s="16"/>
      <c r="B272" s="8"/>
      <c r="C272" s="8"/>
      <c r="D272" s="8"/>
      <c r="E272" s="8"/>
    </row>
    <row r="273" spans="1:5" ht="12.75">
      <c r="A273" s="16"/>
      <c r="B273" s="8"/>
      <c r="C273" s="8"/>
      <c r="D273" s="8"/>
      <c r="E273" s="8"/>
    </row>
    <row r="274" spans="1:5" ht="12.75">
      <c r="A274" s="16"/>
      <c r="B274" s="8"/>
      <c r="C274" s="8"/>
      <c r="D274" s="8"/>
      <c r="E274" s="8"/>
    </row>
    <row r="275" spans="1:5" ht="12.75">
      <c r="A275" s="16"/>
      <c r="B275" s="8"/>
      <c r="C275" s="8"/>
      <c r="D275" s="8"/>
      <c r="E275" s="8"/>
    </row>
    <row r="276" spans="1:5" ht="12.75">
      <c r="A276" s="16"/>
      <c r="B276" s="8"/>
      <c r="C276" s="8"/>
      <c r="D276" s="8"/>
      <c r="E276" s="8"/>
    </row>
    <row r="277" spans="1:5" ht="12.75">
      <c r="A277" s="16"/>
      <c r="B277" s="8"/>
      <c r="C277" s="8"/>
      <c r="D277" s="8"/>
      <c r="E277" s="8"/>
    </row>
    <row r="278" spans="1:5" ht="12.75">
      <c r="A278" s="16"/>
      <c r="B278" s="8"/>
      <c r="C278" s="8"/>
      <c r="D278" s="8"/>
      <c r="E278" s="8"/>
    </row>
    <row r="279" spans="1:5" ht="12.75">
      <c r="A279" s="16"/>
      <c r="B279" s="8"/>
      <c r="C279" s="8"/>
      <c r="D279" s="8"/>
      <c r="E279" s="8"/>
    </row>
    <row r="280" spans="1:5" ht="12.75">
      <c r="A280" s="16"/>
      <c r="B280" s="8"/>
      <c r="C280" s="8"/>
      <c r="D280" s="8"/>
      <c r="E280" s="8"/>
    </row>
    <row r="281" spans="1:5" ht="12.75">
      <c r="A281" s="16"/>
      <c r="B281" s="8"/>
      <c r="C281" s="8"/>
      <c r="D281" s="8"/>
      <c r="E281" s="8"/>
    </row>
    <row r="282" spans="1:5" ht="12.75">
      <c r="A282" s="16"/>
      <c r="B282" s="8"/>
      <c r="C282" s="8"/>
      <c r="D282" s="8"/>
      <c r="E282" s="8"/>
    </row>
    <row r="283" spans="1:5" ht="12.75">
      <c r="A283" s="16"/>
      <c r="B283" s="8"/>
      <c r="C283" s="8"/>
      <c r="D283" s="8"/>
      <c r="E283" s="8"/>
    </row>
    <row r="284" spans="1:5" ht="12.75">
      <c r="A284" s="16"/>
      <c r="B284" s="8"/>
      <c r="C284" s="8"/>
      <c r="D284" s="8"/>
      <c r="E284" s="8"/>
    </row>
    <row r="285" spans="1:5" ht="12.75">
      <c r="A285" s="16"/>
      <c r="B285" s="8"/>
      <c r="C285" s="8"/>
      <c r="D285" s="8"/>
      <c r="E285" s="8"/>
    </row>
    <row r="286" spans="1:5" ht="12.75">
      <c r="A286" s="16"/>
      <c r="B286" s="8"/>
      <c r="C286" s="8"/>
      <c r="D286" s="8"/>
      <c r="E286" s="8"/>
    </row>
    <row r="287" spans="1:5" ht="12.75">
      <c r="A287" s="16"/>
      <c r="B287" s="8"/>
      <c r="C287" s="8"/>
      <c r="D287" s="8"/>
      <c r="E287" s="8"/>
    </row>
    <row r="288" spans="1:5" ht="12.75">
      <c r="A288" s="16"/>
      <c r="B288" s="8"/>
      <c r="C288" s="8"/>
      <c r="D288" s="8"/>
      <c r="E288" s="8"/>
    </row>
    <row r="289" spans="1:5" ht="12.75">
      <c r="A289" s="16"/>
      <c r="B289" s="8"/>
      <c r="C289" s="8"/>
      <c r="D289" s="8"/>
      <c r="E289" s="8"/>
    </row>
    <row r="290" spans="1:5" ht="12.75">
      <c r="A290" s="16"/>
      <c r="B290" s="8"/>
      <c r="C290" s="8"/>
      <c r="D290" s="8"/>
      <c r="E290" s="8"/>
    </row>
    <row r="291" spans="1:5" ht="12.75">
      <c r="A291" s="16"/>
      <c r="B291" s="8"/>
      <c r="C291" s="8"/>
      <c r="D291" s="8"/>
      <c r="E291" s="8"/>
    </row>
    <row r="292" spans="1:5" ht="12.75">
      <c r="A292" s="16"/>
      <c r="B292" s="8"/>
      <c r="C292" s="8"/>
      <c r="D292" s="8"/>
      <c r="E292" s="8"/>
    </row>
    <row r="293" spans="1:5" ht="12.75">
      <c r="A293" s="16"/>
      <c r="B293" s="8"/>
      <c r="C293" s="8"/>
      <c r="D293" s="8"/>
      <c r="E293" s="8"/>
    </row>
    <row r="294" spans="1:5" ht="12.75">
      <c r="A294" s="16"/>
      <c r="B294" s="8"/>
      <c r="C294" s="8"/>
      <c r="D294" s="8"/>
      <c r="E294" s="8"/>
    </row>
    <row r="295" spans="1:5" ht="12.75">
      <c r="A295" s="16"/>
      <c r="B295" s="8"/>
      <c r="C295" s="8"/>
      <c r="D295" s="8"/>
      <c r="E295" s="8"/>
    </row>
    <row r="296" spans="1:5" ht="12.75">
      <c r="A296" s="16"/>
      <c r="B296" s="8"/>
      <c r="C296" s="8"/>
      <c r="D296" s="8"/>
      <c r="E296" s="8"/>
    </row>
    <row r="297" spans="1:5" ht="12.75">
      <c r="A297" s="16"/>
      <c r="B297" s="8"/>
      <c r="C297" s="8"/>
      <c r="D297" s="8"/>
      <c r="E297" s="8"/>
    </row>
    <row r="298" spans="1:5" ht="12.75">
      <c r="A298" s="16"/>
      <c r="B298" s="8"/>
      <c r="C298" s="8"/>
      <c r="D298" s="8"/>
      <c r="E298" s="8"/>
    </row>
    <row r="299" spans="1:5" ht="12.75">
      <c r="A299" s="16"/>
      <c r="B299" s="8"/>
      <c r="C299" s="8"/>
      <c r="D299" s="8"/>
      <c r="E299" s="8"/>
    </row>
    <row r="300" spans="1:5" ht="12.75">
      <c r="A300" s="16"/>
      <c r="B300" s="8"/>
      <c r="C300" s="8"/>
      <c r="D300" s="8"/>
      <c r="E300" s="8"/>
    </row>
    <row r="301" spans="1:5" ht="12.75">
      <c r="A301" s="16"/>
      <c r="B301" s="8"/>
      <c r="C301" s="8"/>
      <c r="D301" s="8"/>
      <c r="E301" s="8"/>
    </row>
    <row r="302" spans="1:5" ht="12.75">
      <c r="A302" s="16"/>
      <c r="B302" s="8"/>
      <c r="C302" s="8"/>
      <c r="D302" s="8"/>
      <c r="E302" s="8"/>
    </row>
    <row r="303" spans="1:5" ht="12.75">
      <c r="A303" s="16"/>
      <c r="B303" s="8"/>
      <c r="C303" s="8"/>
      <c r="D303" s="8"/>
      <c r="E303" s="8"/>
    </row>
    <row r="304" spans="1:5" ht="12.75">
      <c r="A304" s="16"/>
      <c r="B304" s="8"/>
      <c r="C304" s="8"/>
      <c r="D304" s="8"/>
      <c r="E304" s="8"/>
    </row>
    <row r="305" spans="1:5" ht="12.75">
      <c r="A305" s="16"/>
      <c r="B305" s="8"/>
      <c r="C305" s="8"/>
      <c r="D305" s="8"/>
      <c r="E305" s="8"/>
    </row>
    <row r="306" spans="1:5" ht="12.75">
      <c r="A306" s="16"/>
      <c r="B306" s="8"/>
      <c r="C306" s="8"/>
      <c r="D306" s="8"/>
      <c r="E306" s="8"/>
    </row>
    <row r="307" spans="1:5" ht="12.75">
      <c r="A307" s="16"/>
      <c r="B307" s="8"/>
      <c r="C307" s="8"/>
      <c r="D307" s="8"/>
      <c r="E307" s="8"/>
    </row>
    <row r="308" spans="1:5" ht="12.75">
      <c r="A308" s="16"/>
      <c r="B308" s="8"/>
      <c r="C308" s="8"/>
      <c r="D308" s="8"/>
      <c r="E308" s="8"/>
    </row>
    <row r="309" spans="1:5" ht="12.75">
      <c r="A309" s="16"/>
      <c r="B309" s="8"/>
      <c r="C309" s="8"/>
      <c r="D309" s="8"/>
      <c r="E309" s="8"/>
    </row>
    <row r="310" spans="1:5" ht="12.75">
      <c r="A310" s="16"/>
      <c r="B310" s="8"/>
      <c r="C310" s="8"/>
      <c r="D310" s="8"/>
      <c r="E310" s="8"/>
    </row>
    <row r="311" spans="1:5" ht="12.75">
      <c r="A311" s="16"/>
      <c r="B311" s="8"/>
      <c r="C311" s="8"/>
      <c r="D311" s="8"/>
      <c r="E311" s="8"/>
    </row>
    <row r="312" spans="1:5" ht="12.75">
      <c r="A312" s="16"/>
      <c r="B312" s="8"/>
      <c r="C312" s="8"/>
      <c r="D312" s="8"/>
      <c r="E312" s="8"/>
    </row>
    <row r="313" spans="1:5" ht="12.75">
      <c r="A313" s="16"/>
      <c r="B313" s="8"/>
      <c r="C313" s="8"/>
      <c r="D313" s="8"/>
      <c r="E313" s="8"/>
    </row>
    <row r="314" spans="1:5" ht="12.75">
      <c r="A314" s="16"/>
      <c r="B314" s="8"/>
      <c r="C314" s="8"/>
      <c r="D314" s="8"/>
      <c r="E314" s="8"/>
    </row>
    <row r="315" spans="1:5" ht="12.75">
      <c r="A315" s="16"/>
      <c r="B315" s="8"/>
      <c r="C315" s="8"/>
      <c r="D315" s="8"/>
      <c r="E315" s="8"/>
    </row>
    <row r="316" spans="1:5" ht="12.75">
      <c r="A316" s="16"/>
      <c r="B316" s="8"/>
      <c r="C316" s="8"/>
      <c r="D316" s="8"/>
      <c r="E316" s="8"/>
    </row>
    <row r="317" spans="1:5" ht="12.75">
      <c r="A317" s="16"/>
      <c r="B317" s="8"/>
      <c r="C317" s="8"/>
      <c r="D317" s="8"/>
      <c r="E317" s="8"/>
    </row>
    <row r="318" spans="1:5" ht="12.75">
      <c r="A318" s="16"/>
      <c r="B318" s="8"/>
      <c r="C318" s="8"/>
      <c r="D318" s="8"/>
      <c r="E318" s="8"/>
    </row>
    <row r="319" spans="1:5" ht="12.75">
      <c r="A319" s="16"/>
      <c r="B319" s="8"/>
      <c r="C319" s="8"/>
      <c r="D319" s="8"/>
      <c r="E319" s="8"/>
    </row>
    <row r="320" spans="1:5" ht="12.75">
      <c r="A320" s="16"/>
      <c r="B320" s="8"/>
      <c r="C320" s="8"/>
      <c r="D320" s="8"/>
      <c r="E320" s="8"/>
    </row>
    <row r="321" spans="1:5" ht="12.75">
      <c r="A321" s="16"/>
      <c r="B321" s="8"/>
      <c r="C321" s="8"/>
      <c r="D321" s="8"/>
      <c r="E321" s="8"/>
    </row>
    <row r="322" spans="1:5" ht="12.75">
      <c r="A322" s="16"/>
      <c r="B322" s="8"/>
      <c r="C322" s="8"/>
      <c r="D322" s="8"/>
      <c r="E322" s="8"/>
    </row>
    <row r="323" spans="1:5" ht="12.75">
      <c r="A323" s="16"/>
      <c r="B323" s="8"/>
      <c r="C323" s="8"/>
      <c r="D323" s="8"/>
      <c r="E323" s="8"/>
    </row>
    <row r="324" spans="1:5" ht="12.75">
      <c r="A324" s="16"/>
      <c r="B324" s="8"/>
      <c r="C324" s="8"/>
      <c r="D324" s="8"/>
      <c r="E324" s="8"/>
    </row>
    <row r="325" spans="1:5" ht="12.75">
      <c r="A325" s="16"/>
      <c r="B325" s="8"/>
      <c r="C325" s="8"/>
      <c r="D325" s="8"/>
      <c r="E325" s="8"/>
    </row>
    <row r="326" spans="1:5" ht="12.75">
      <c r="A326" s="16"/>
      <c r="B326" s="8"/>
      <c r="C326" s="8"/>
      <c r="D326" s="8"/>
      <c r="E326" s="8"/>
    </row>
    <row r="327" spans="1:5" ht="12.75">
      <c r="A327" s="16"/>
      <c r="B327" s="8"/>
      <c r="C327" s="8"/>
      <c r="D327" s="8"/>
      <c r="E327" s="8"/>
    </row>
    <row r="328" spans="1:5" ht="12.75">
      <c r="A328" s="16"/>
      <c r="B328" s="8"/>
      <c r="C328" s="8"/>
      <c r="D328" s="8"/>
      <c r="E328" s="8"/>
    </row>
    <row r="329" spans="1:5" ht="12.75">
      <c r="A329" s="16"/>
      <c r="B329" s="8"/>
      <c r="C329" s="8"/>
      <c r="D329" s="8"/>
      <c r="E329" s="8"/>
    </row>
    <row r="330" spans="1:5" ht="12.75">
      <c r="A330" s="16"/>
      <c r="B330" s="8"/>
      <c r="C330" s="8"/>
      <c r="D330" s="8"/>
      <c r="E330" s="8"/>
    </row>
    <row r="331" spans="1:5" ht="12.75">
      <c r="A331" s="16"/>
      <c r="B331" s="8"/>
      <c r="C331" s="8"/>
      <c r="D331" s="8"/>
      <c r="E331" s="8"/>
    </row>
    <row r="332" spans="1:5" ht="12.75">
      <c r="A332" s="16"/>
      <c r="B332" s="8"/>
      <c r="C332" s="8"/>
      <c r="D332" s="8"/>
      <c r="E332" s="8"/>
    </row>
    <row r="333" spans="1:5" ht="12.75">
      <c r="A333" s="16"/>
      <c r="B333" s="8"/>
      <c r="C333" s="8"/>
      <c r="D333" s="8"/>
      <c r="E333" s="8"/>
    </row>
    <row r="334" spans="1:5" ht="12.75">
      <c r="A334" s="16"/>
      <c r="B334" s="8"/>
      <c r="C334" s="8"/>
      <c r="D334" s="8"/>
      <c r="E334" s="8"/>
    </row>
    <row r="335" spans="1:5" ht="12.75">
      <c r="A335" s="16"/>
      <c r="B335" s="8"/>
      <c r="C335" s="8"/>
      <c r="D335" s="8"/>
      <c r="E335" s="8"/>
    </row>
    <row r="336" spans="1:5" ht="12.75">
      <c r="A336" s="16"/>
      <c r="B336" s="8"/>
      <c r="C336" s="8"/>
      <c r="D336" s="8"/>
      <c r="E336" s="8"/>
    </row>
    <row r="337" spans="1:5" ht="12.75">
      <c r="A337" s="16"/>
      <c r="B337" s="8"/>
      <c r="C337" s="8"/>
      <c r="D337" s="8"/>
      <c r="E337" s="8"/>
    </row>
    <row r="338" spans="1:5" ht="12.75">
      <c r="A338" s="16"/>
      <c r="B338" s="8"/>
      <c r="C338" s="8"/>
      <c r="D338" s="8"/>
      <c r="E338" s="8"/>
    </row>
    <row r="339" spans="1:5" ht="12.75">
      <c r="A339" s="16"/>
      <c r="B339" s="8"/>
      <c r="C339" s="8"/>
      <c r="D339" s="8"/>
      <c r="E339" s="8"/>
    </row>
    <row r="340" spans="1:5" ht="12.75">
      <c r="A340" s="16"/>
      <c r="B340" s="8"/>
      <c r="C340" s="8"/>
      <c r="D340" s="8"/>
      <c r="E340" s="8"/>
    </row>
    <row r="341" spans="1:5" ht="12.75">
      <c r="A341" s="16"/>
      <c r="B341" s="8"/>
      <c r="C341" s="8"/>
      <c r="D341" s="8"/>
      <c r="E341" s="8"/>
    </row>
    <row r="342" spans="1:5" ht="12.75">
      <c r="A342" s="16"/>
      <c r="B342" s="8"/>
      <c r="C342" s="8"/>
      <c r="D342" s="8"/>
      <c r="E342" s="8"/>
    </row>
    <row r="343" spans="1:5" ht="12.75">
      <c r="A343" s="16"/>
      <c r="B343" s="8"/>
      <c r="C343" s="8"/>
      <c r="D343" s="8"/>
      <c r="E343" s="8"/>
    </row>
    <row r="344" spans="1:5" ht="12.75">
      <c r="A344" s="16"/>
      <c r="B344" s="8"/>
      <c r="C344" s="8"/>
      <c r="D344" s="8"/>
      <c r="E344" s="8"/>
    </row>
    <row r="345" spans="1:5" ht="12.75">
      <c r="A345" s="16"/>
      <c r="B345" s="8"/>
      <c r="C345" s="8"/>
      <c r="D345" s="8"/>
      <c r="E345" s="8"/>
    </row>
    <row r="346" spans="1:5" ht="12.75">
      <c r="A346" s="16"/>
      <c r="B346" s="8"/>
      <c r="C346" s="8"/>
      <c r="D346" s="8"/>
      <c r="E346" s="8"/>
    </row>
    <row r="347" spans="1:5" ht="12.75">
      <c r="A347" s="16"/>
      <c r="B347" s="8"/>
      <c r="C347" s="8"/>
      <c r="D347" s="8"/>
      <c r="E347" s="8"/>
    </row>
    <row r="348" spans="1:5" ht="12.75">
      <c r="A348" s="16"/>
      <c r="B348" s="8"/>
      <c r="C348" s="8"/>
      <c r="D348" s="8"/>
      <c r="E348" s="8"/>
    </row>
    <row r="349" spans="1:5" ht="12.75">
      <c r="A349" s="16"/>
      <c r="B349" s="8"/>
      <c r="C349" s="8"/>
      <c r="D349" s="8"/>
      <c r="E349" s="8"/>
    </row>
    <row r="350" spans="1:5" ht="12.75">
      <c r="A350" s="16"/>
      <c r="B350" s="8"/>
      <c r="C350" s="8"/>
      <c r="D350" s="8"/>
      <c r="E350" s="8"/>
    </row>
    <row r="351" spans="1:5" ht="12.75">
      <c r="A351" s="16"/>
      <c r="B351" s="8"/>
      <c r="C351" s="8"/>
      <c r="D351" s="8"/>
      <c r="E351" s="8"/>
    </row>
    <row r="352" spans="1:5" ht="12.75">
      <c r="A352" s="16"/>
      <c r="B352" s="8"/>
      <c r="C352" s="8"/>
      <c r="D352" s="8"/>
      <c r="E352" s="8"/>
    </row>
    <row r="353" spans="1:5" ht="12.75">
      <c r="A353" s="16"/>
      <c r="B353" s="8"/>
      <c r="C353" s="8"/>
      <c r="D353" s="8"/>
      <c r="E353" s="8"/>
    </row>
    <row r="354" spans="1:5" ht="12.75">
      <c r="A354" s="16"/>
      <c r="B354" s="8"/>
      <c r="C354" s="8"/>
      <c r="D354" s="8"/>
      <c r="E354" s="8"/>
    </row>
    <row r="355" spans="1:5" ht="12.75">
      <c r="A355" s="16"/>
      <c r="B355" s="8"/>
      <c r="C355" s="8"/>
      <c r="D355" s="8"/>
      <c r="E355" s="8"/>
    </row>
    <row r="356" spans="1:5" ht="12.75">
      <c r="A356" s="16"/>
      <c r="B356" s="8"/>
      <c r="C356" s="8"/>
      <c r="D356" s="8"/>
      <c r="E356" s="8"/>
    </row>
    <row r="357" spans="1:5" ht="12.75">
      <c r="A357" s="16"/>
      <c r="B357" s="8"/>
      <c r="C357" s="8"/>
      <c r="D357" s="8"/>
      <c r="E357" s="8"/>
    </row>
    <row r="358" spans="1:5" ht="12.75">
      <c r="A358" s="16"/>
      <c r="B358" s="8"/>
      <c r="C358" s="8"/>
      <c r="D358" s="8"/>
      <c r="E358" s="8"/>
    </row>
    <row r="359" spans="1:5" ht="12.75">
      <c r="A359" s="16"/>
      <c r="B359" s="8"/>
      <c r="C359" s="8"/>
      <c r="D359" s="8"/>
      <c r="E359" s="8"/>
    </row>
    <row r="360" spans="1:5" ht="12.75">
      <c r="A360" s="16"/>
      <c r="B360" s="8"/>
      <c r="C360" s="8"/>
      <c r="D360" s="8"/>
      <c r="E360" s="8"/>
    </row>
    <row r="361" spans="1:5" ht="12.75">
      <c r="A361" s="16"/>
      <c r="B361" s="8"/>
      <c r="C361" s="8"/>
      <c r="D361" s="8"/>
      <c r="E361" s="8"/>
    </row>
    <row r="362" spans="1:5" ht="12.75">
      <c r="A362" s="16"/>
      <c r="B362" s="8"/>
      <c r="C362" s="8"/>
      <c r="D362" s="8"/>
      <c r="E362" s="8"/>
    </row>
    <row r="363" spans="1:5" ht="12.75">
      <c r="A363" s="16"/>
      <c r="B363" s="8"/>
      <c r="C363" s="8"/>
      <c r="D363" s="8"/>
      <c r="E363" s="8"/>
    </row>
    <row r="364" spans="1:5" ht="12.75">
      <c r="A364" s="16"/>
      <c r="B364" s="8"/>
      <c r="C364" s="8"/>
      <c r="D364" s="8"/>
      <c r="E364" s="8"/>
    </row>
    <row r="365" spans="1:5" ht="12.75">
      <c r="A365" s="16"/>
      <c r="B365" s="8"/>
      <c r="C365" s="8"/>
      <c r="D365" s="8"/>
      <c r="E365" s="8"/>
    </row>
    <row r="366" spans="1:5" ht="12.75">
      <c r="A366" s="16"/>
      <c r="B366" s="8"/>
      <c r="C366" s="8"/>
      <c r="D366" s="8"/>
      <c r="E366" s="8"/>
    </row>
    <row r="367" spans="1:5" ht="12.75">
      <c r="A367" s="16"/>
      <c r="B367" s="8"/>
      <c r="C367" s="8"/>
      <c r="D367" s="8"/>
      <c r="E367" s="8"/>
    </row>
    <row r="368" spans="1:5" ht="12.75">
      <c r="A368" s="16"/>
      <c r="B368" s="8"/>
      <c r="C368" s="8"/>
      <c r="D368" s="8"/>
      <c r="E368" s="8"/>
    </row>
    <row r="369" spans="1:5" ht="12.75">
      <c r="A369" s="16"/>
      <c r="B369" s="8"/>
      <c r="C369" s="8"/>
      <c r="D369" s="8"/>
      <c r="E369" s="8"/>
    </row>
    <row r="370" spans="1:5" ht="12.75">
      <c r="A370" s="16"/>
      <c r="B370" s="8"/>
      <c r="C370" s="8"/>
      <c r="D370" s="8"/>
      <c r="E370" s="8"/>
    </row>
    <row r="371" spans="1:5" ht="12.75">
      <c r="A371" s="16"/>
      <c r="B371" s="8"/>
      <c r="C371" s="8"/>
      <c r="D371" s="8"/>
      <c r="E371" s="8"/>
    </row>
    <row r="372" spans="1:5" ht="12.75">
      <c r="A372" s="16"/>
      <c r="B372" s="8"/>
      <c r="C372" s="8"/>
      <c r="D372" s="8"/>
      <c r="E372" s="8"/>
    </row>
    <row r="373" spans="1:5" ht="12.75">
      <c r="A373" s="16"/>
      <c r="B373" s="8"/>
      <c r="C373" s="8"/>
      <c r="D373" s="8"/>
      <c r="E373" s="8"/>
    </row>
    <row r="374" spans="1:5" ht="12.75">
      <c r="A374" s="16"/>
      <c r="B374" s="8"/>
      <c r="C374" s="8"/>
      <c r="D374" s="8"/>
      <c r="E374" s="8"/>
    </row>
    <row r="375" spans="1:5" ht="12.75">
      <c r="A375" s="16"/>
      <c r="B375" s="8"/>
      <c r="C375" s="8"/>
      <c r="D375" s="8"/>
      <c r="E375" s="8"/>
    </row>
    <row r="376" spans="1:5" ht="12.75">
      <c r="A376" s="16"/>
      <c r="B376" s="8"/>
      <c r="C376" s="8"/>
      <c r="D376" s="8"/>
      <c r="E376" s="8"/>
    </row>
    <row r="377" spans="1:5" ht="12.75">
      <c r="A377" s="16"/>
      <c r="B377" s="8"/>
      <c r="C377" s="8"/>
      <c r="D377" s="8"/>
      <c r="E377" s="8"/>
    </row>
    <row r="378" spans="1:5" ht="12.75">
      <c r="A378" s="16"/>
      <c r="B378" s="8"/>
      <c r="C378" s="8"/>
      <c r="D378" s="8"/>
      <c r="E378" s="8"/>
    </row>
    <row r="379" spans="1:5" ht="12.75">
      <c r="A379" s="16"/>
      <c r="B379" s="8"/>
      <c r="C379" s="8"/>
      <c r="D379" s="8"/>
      <c r="E379" s="8"/>
    </row>
    <row r="380" spans="1:5" ht="12.75">
      <c r="A380" s="16"/>
      <c r="B380" s="8"/>
      <c r="C380" s="8"/>
      <c r="D380" s="8"/>
      <c r="E380" s="8"/>
    </row>
    <row r="381" spans="1:5" ht="12.75">
      <c r="A381" s="16"/>
      <c r="B381" s="8"/>
      <c r="C381" s="8"/>
      <c r="D381" s="8"/>
      <c r="E381" s="8"/>
    </row>
    <row r="382" spans="1:5" ht="12.75">
      <c r="A382" s="16"/>
      <c r="B382" s="8"/>
      <c r="C382" s="8"/>
      <c r="D382" s="8"/>
      <c r="E382" s="8"/>
    </row>
    <row r="383" spans="1:5" ht="12.75">
      <c r="A383" s="16"/>
      <c r="B383" s="8"/>
      <c r="C383" s="8"/>
      <c r="D383" s="8"/>
      <c r="E383" s="8"/>
    </row>
    <row r="384" spans="1:5" ht="12.75">
      <c r="A384" s="16"/>
      <c r="B384" s="8"/>
      <c r="C384" s="8"/>
      <c r="D384" s="8"/>
      <c r="E384" s="8"/>
    </row>
    <row r="385" spans="1:5" ht="12.75">
      <c r="A385" s="16"/>
      <c r="B385" s="8"/>
      <c r="C385" s="8"/>
      <c r="D385" s="8"/>
      <c r="E385" s="8"/>
    </row>
    <row r="386" spans="1:5" ht="12.75">
      <c r="A386" s="16"/>
      <c r="B386" s="8"/>
      <c r="C386" s="8"/>
      <c r="D386" s="8"/>
      <c r="E386" s="8"/>
    </row>
    <row r="387" spans="1:5" ht="12.75">
      <c r="A387" s="16"/>
      <c r="B387" s="8"/>
      <c r="C387" s="8"/>
      <c r="D387" s="8"/>
      <c r="E387" s="8"/>
    </row>
    <row r="388" spans="1:5" ht="12.75">
      <c r="A388" s="16"/>
      <c r="B388" s="8"/>
      <c r="C388" s="8"/>
      <c r="D388" s="8"/>
      <c r="E388" s="8"/>
    </row>
    <row r="389" spans="1:5" ht="12.75">
      <c r="A389" s="16"/>
      <c r="B389" s="8"/>
      <c r="C389" s="8"/>
      <c r="D389" s="8"/>
      <c r="E389" s="8"/>
    </row>
    <row r="390" spans="1:5" ht="12.75">
      <c r="A390" s="16"/>
      <c r="B390" s="8"/>
      <c r="C390" s="8"/>
      <c r="D390" s="8"/>
      <c r="E390" s="8"/>
    </row>
    <row r="391" spans="1:5" ht="12.75">
      <c r="A391" s="16"/>
      <c r="B391" s="8"/>
      <c r="C391" s="8"/>
      <c r="D391" s="8"/>
      <c r="E391" s="8"/>
    </row>
    <row r="392" spans="1:5" ht="12.75">
      <c r="A392" s="16"/>
      <c r="B392" s="8"/>
      <c r="C392" s="8"/>
      <c r="D392" s="8"/>
      <c r="E392" s="8"/>
    </row>
    <row r="393" spans="1:5" ht="12.75">
      <c r="A393" s="16"/>
      <c r="B393" s="8"/>
      <c r="C393" s="8"/>
      <c r="D393" s="8"/>
      <c r="E393" s="8"/>
    </row>
    <row r="394" spans="1:5" ht="12.75">
      <c r="A394" s="16"/>
      <c r="B394" s="8"/>
      <c r="C394" s="8"/>
      <c r="D394" s="8"/>
      <c r="E394" s="8"/>
    </row>
    <row r="395" spans="1:5" ht="12.75">
      <c r="A395" s="16"/>
      <c r="B395" s="8"/>
      <c r="C395" s="8"/>
      <c r="D395" s="8"/>
      <c r="E395" s="8"/>
    </row>
    <row r="396" spans="1:5" ht="12.75">
      <c r="A396" s="16"/>
      <c r="B396" s="8"/>
      <c r="C396" s="8"/>
      <c r="D396" s="8"/>
      <c r="E396" s="8"/>
    </row>
    <row r="397" spans="1:5" ht="12.75">
      <c r="A397" s="16"/>
      <c r="B397" s="8"/>
      <c r="C397" s="8"/>
      <c r="D397" s="8"/>
      <c r="E397" s="8"/>
    </row>
    <row r="398" spans="1:5" ht="12.75">
      <c r="A398" s="16"/>
      <c r="B398" s="8"/>
      <c r="C398" s="8"/>
      <c r="D398" s="8"/>
      <c r="E398" s="8"/>
    </row>
    <row r="399" spans="1:5" ht="12.75">
      <c r="A399" s="16"/>
      <c r="B399" s="8"/>
      <c r="C399" s="8"/>
      <c r="D399" s="8"/>
      <c r="E399" s="8"/>
    </row>
    <row r="400" spans="1:5" ht="12.75">
      <c r="A400" s="16"/>
      <c r="B400" s="8"/>
      <c r="C400" s="8"/>
      <c r="D400" s="8"/>
      <c r="E400" s="8"/>
    </row>
    <row r="401" spans="1:5" ht="12.75">
      <c r="A401" s="16"/>
      <c r="B401" s="8"/>
      <c r="C401" s="8"/>
      <c r="D401" s="8"/>
      <c r="E401" s="8"/>
    </row>
    <row r="402" spans="1:5" ht="12.75">
      <c r="A402" s="16"/>
      <c r="B402" s="8"/>
      <c r="C402" s="8"/>
      <c r="D402" s="8"/>
      <c r="E402" s="8"/>
    </row>
    <row r="403" spans="1:5" ht="12.75">
      <c r="A403" s="16"/>
      <c r="B403" s="8"/>
      <c r="C403" s="8"/>
      <c r="D403" s="8"/>
      <c r="E403" s="8"/>
    </row>
    <row r="404" spans="1:5" ht="12.75">
      <c r="A404" s="16"/>
      <c r="B404" s="8"/>
      <c r="C404" s="8"/>
      <c r="D404" s="8"/>
      <c r="E404" s="8"/>
    </row>
    <row r="405" spans="1:5" ht="12.75">
      <c r="A405" s="16"/>
      <c r="B405" s="8"/>
      <c r="C405" s="8"/>
      <c r="D405" s="8"/>
      <c r="E405" s="8"/>
    </row>
    <row r="406" spans="1:5" ht="12.75">
      <c r="A406" s="16"/>
      <c r="B406" s="8"/>
      <c r="C406" s="8"/>
      <c r="D406" s="8"/>
      <c r="E406" s="8"/>
    </row>
    <row r="407" spans="1:5" ht="12.75">
      <c r="A407" s="16"/>
      <c r="B407" s="8"/>
      <c r="C407" s="8"/>
      <c r="D407" s="8"/>
      <c r="E407" s="8"/>
    </row>
    <row r="408" spans="1:5" ht="12.75">
      <c r="A408" s="16"/>
      <c r="B408" s="8"/>
      <c r="C408" s="8"/>
      <c r="D408" s="8"/>
      <c r="E408" s="8"/>
    </row>
    <row r="409" spans="1:5" ht="12.75">
      <c r="A409" s="16"/>
      <c r="B409" s="8"/>
      <c r="C409" s="8"/>
      <c r="D409" s="8"/>
      <c r="E409" s="8"/>
    </row>
    <row r="410" spans="1:5" ht="12.75">
      <c r="A410" s="16"/>
      <c r="B410" s="8"/>
      <c r="C410" s="8"/>
      <c r="D410" s="8"/>
      <c r="E410" s="8"/>
    </row>
    <row r="411" spans="1:5" ht="12.75">
      <c r="A411" s="16"/>
      <c r="B411" s="8"/>
      <c r="C411" s="8"/>
      <c r="D411" s="8"/>
      <c r="E411" s="8"/>
    </row>
    <row r="412" spans="1:5" ht="12.75">
      <c r="A412" s="16"/>
      <c r="B412" s="8"/>
      <c r="C412" s="8"/>
      <c r="D412" s="8"/>
      <c r="E412" s="8"/>
    </row>
    <row r="413" spans="1:5" ht="12.75">
      <c r="A413" s="16"/>
      <c r="B413" s="8"/>
      <c r="C413" s="8"/>
      <c r="D413" s="8"/>
      <c r="E413" s="8"/>
    </row>
    <row r="414" spans="1:5" ht="12.75">
      <c r="A414" s="16"/>
      <c r="B414" s="8"/>
      <c r="C414" s="8"/>
      <c r="D414" s="8"/>
      <c r="E414" s="8"/>
    </row>
    <row r="415" spans="1:5" ht="12.75">
      <c r="A415" s="16"/>
      <c r="B415" s="8"/>
      <c r="C415" s="8"/>
      <c r="D415" s="8"/>
      <c r="E415" s="8"/>
    </row>
    <row r="416" spans="1:5" ht="12.75">
      <c r="A416" s="16"/>
      <c r="B416" s="8"/>
      <c r="C416" s="8"/>
      <c r="D416" s="8"/>
      <c r="E416" s="8"/>
    </row>
    <row r="417" spans="1:5" ht="12.75">
      <c r="A417" s="16"/>
      <c r="B417" s="8"/>
      <c r="C417" s="8"/>
      <c r="D417" s="8"/>
      <c r="E417" s="8"/>
    </row>
    <row r="418" spans="1:5" ht="12.75">
      <c r="A418" s="16"/>
      <c r="B418" s="8"/>
      <c r="C418" s="8"/>
      <c r="D418" s="8"/>
      <c r="E418" s="8"/>
    </row>
    <row r="419" spans="1:5" ht="12.75">
      <c r="A419" s="16"/>
      <c r="B419" s="8"/>
      <c r="C419" s="8"/>
      <c r="D419" s="8"/>
      <c r="E419" s="8"/>
    </row>
    <row r="420" spans="1:5" ht="12.75">
      <c r="A420" s="16"/>
      <c r="B420" s="8"/>
      <c r="C420" s="8"/>
      <c r="D420" s="8"/>
      <c r="E420" s="8"/>
    </row>
    <row r="421" spans="1:5" ht="12.75">
      <c r="A421" s="16"/>
      <c r="B421" s="8"/>
      <c r="C421" s="8"/>
      <c r="D421" s="8"/>
      <c r="E421" s="8"/>
    </row>
    <row r="422" spans="1:5" ht="12.75">
      <c r="A422" s="16"/>
      <c r="B422" s="8"/>
      <c r="C422" s="8"/>
      <c r="D422" s="8"/>
      <c r="E422" s="8"/>
    </row>
    <row r="423" spans="1:5" ht="12.75">
      <c r="A423" s="16"/>
      <c r="B423" s="8"/>
      <c r="C423" s="8"/>
      <c r="D423" s="8"/>
      <c r="E423" s="8"/>
    </row>
    <row r="424" spans="1:5" ht="12.75">
      <c r="A424" s="16"/>
      <c r="B424" s="8"/>
      <c r="C424" s="8"/>
      <c r="D424" s="8"/>
      <c r="E424" s="8"/>
    </row>
    <row r="425" spans="1:5" ht="12.75">
      <c r="A425" s="16"/>
      <c r="B425" s="8"/>
      <c r="C425" s="8"/>
      <c r="D425" s="8"/>
      <c r="E425" s="8"/>
    </row>
    <row r="426" spans="1:5" ht="12.75">
      <c r="A426" s="16"/>
      <c r="B426" s="8"/>
      <c r="C426" s="8"/>
      <c r="D426" s="8"/>
      <c r="E426" s="8"/>
    </row>
    <row r="427" spans="1:5" ht="12.75">
      <c r="A427" s="16"/>
      <c r="B427" s="8"/>
      <c r="C427" s="8"/>
      <c r="D427" s="8"/>
      <c r="E427" s="8"/>
    </row>
    <row r="428" spans="1:5" ht="12.75">
      <c r="A428" s="16"/>
      <c r="B428" s="8"/>
      <c r="C428" s="8"/>
      <c r="D428" s="8"/>
      <c r="E428" s="8"/>
    </row>
    <row r="429" spans="1:5" ht="12.75">
      <c r="A429" s="16"/>
      <c r="B429" s="8"/>
      <c r="C429" s="8"/>
      <c r="D429" s="8"/>
      <c r="E429" s="8"/>
    </row>
    <row r="430" spans="1:5" ht="12.75">
      <c r="A430" s="16"/>
      <c r="B430" s="8"/>
      <c r="C430" s="8"/>
      <c r="D430" s="8"/>
      <c r="E430" s="8"/>
    </row>
    <row r="431" spans="1:5" ht="12.75">
      <c r="A431" s="16"/>
      <c r="B431" s="8"/>
      <c r="C431" s="8"/>
      <c r="D431" s="8"/>
      <c r="E431" s="8"/>
    </row>
    <row r="432" spans="1:5" ht="12.75">
      <c r="A432" s="16"/>
      <c r="B432" s="8"/>
      <c r="C432" s="8"/>
      <c r="D432" s="8"/>
      <c r="E432" s="8"/>
    </row>
    <row r="433" spans="1:5" ht="12.75">
      <c r="A433" s="16"/>
      <c r="B433" s="8"/>
      <c r="C433" s="8"/>
      <c r="D433" s="8"/>
      <c r="E433" s="8"/>
    </row>
    <row r="434" spans="1:5" ht="12.75">
      <c r="A434" s="16"/>
      <c r="B434" s="8"/>
      <c r="C434" s="8"/>
      <c r="D434" s="8"/>
      <c r="E434" s="8"/>
    </row>
    <row r="435" spans="1:5" ht="12.75">
      <c r="A435" s="16"/>
      <c r="B435" s="8"/>
      <c r="C435" s="8"/>
      <c r="D435" s="8"/>
      <c r="E435" s="8"/>
    </row>
    <row r="436" spans="1:5" ht="12.75">
      <c r="A436" s="16"/>
      <c r="B436" s="8"/>
      <c r="C436" s="8"/>
      <c r="D436" s="8"/>
      <c r="E436" s="8"/>
    </row>
    <row r="437" spans="1:5" ht="12.75">
      <c r="A437" s="16"/>
      <c r="B437" s="8"/>
      <c r="C437" s="8"/>
      <c r="D437" s="8"/>
      <c r="E437" s="8"/>
    </row>
    <row r="438" spans="1:5" ht="12.75">
      <c r="A438" s="16"/>
      <c r="B438" s="8"/>
      <c r="C438" s="8"/>
      <c r="D438" s="8"/>
      <c r="E438" s="8"/>
    </row>
    <row r="439" spans="1:5" ht="12.75">
      <c r="A439" s="16"/>
      <c r="B439" s="8"/>
      <c r="C439" s="8"/>
      <c r="D439" s="8"/>
      <c r="E439" s="8"/>
    </row>
    <row r="440" spans="1:5" ht="12.75">
      <c r="A440" s="16"/>
      <c r="B440" s="8"/>
      <c r="C440" s="8"/>
      <c r="D440" s="8"/>
      <c r="E440" s="8"/>
    </row>
    <row r="441" spans="1:5" ht="12.75">
      <c r="A441" s="16"/>
      <c r="B441" s="8"/>
      <c r="C441" s="8"/>
      <c r="D441" s="8"/>
      <c r="E441" s="8"/>
    </row>
    <row r="442" spans="1:5" ht="12.75">
      <c r="A442" s="16"/>
      <c r="B442" s="8"/>
      <c r="C442" s="8"/>
      <c r="D442" s="8"/>
      <c r="E442" s="8"/>
    </row>
    <row r="443" spans="1:5" ht="12.75">
      <c r="A443" s="16"/>
      <c r="B443" s="8"/>
      <c r="C443" s="8"/>
      <c r="D443" s="8"/>
      <c r="E443" s="8"/>
    </row>
    <row r="444" spans="1:5" ht="12.75">
      <c r="A444" s="16"/>
      <c r="B444" s="8"/>
      <c r="C444" s="8"/>
      <c r="D444" s="8"/>
      <c r="E444" s="8"/>
    </row>
    <row r="445" spans="1:5" ht="12.75">
      <c r="A445" s="16"/>
      <c r="B445" s="8"/>
      <c r="C445" s="8"/>
      <c r="D445" s="8"/>
      <c r="E445" s="8"/>
    </row>
    <row r="446" spans="1:5" ht="12.75">
      <c r="A446" s="16"/>
      <c r="B446" s="8"/>
      <c r="C446" s="8"/>
      <c r="D446" s="8"/>
      <c r="E446" s="8"/>
    </row>
    <row r="447" spans="1:5" ht="12.75">
      <c r="A447" s="16"/>
      <c r="B447" s="8"/>
      <c r="C447" s="8"/>
      <c r="D447" s="8"/>
      <c r="E447" s="8"/>
    </row>
    <row r="448" spans="1:5" ht="12.75">
      <c r="A448" s="16"/>
      <c r="B448" s="8"/>
      <c r="C448" s="8"/>
      <c r="D448" s="8"/>
      <c r="E448" s="8"/>
    </row>
    <row r="449" spans="1:5" ht="12.75">
      <c r="A449" s="16"/>
      <c r="B449" s="8"/>
      <c r="C449" s="8"/>
      <c r="D449" s="8"/>
      <c r="E449" s="8"/>
    </row>
    <row r="450" spans="1:5" ht="12.75">
      <c r="A450" s="16"/>
      <c r="B450" s="8"/>
      <c r="C450" s="8"/>
      <c r="D450" s="8"/>
      <c r="E450" s="8"/>
    </row>
    <row r="451" spans="1:5" ht="12.75">
      <c r="A451" s="16"/>
      <c r="B451" s="8"/>
      <c r="C451" s="8"/>
      <c r="D451" s="8"/>
      <c r="E451" s="8"/>
    </row>
    <row r="452" spans="1:5" ht="12.75">
      <c r="A452" s="16"/>
      <c r="B452" s="8"/>
      <c r="C452" s="8"/>
      <c r="D452" s="8"/>
      <c r="E452" s="8"/>
    </row>
    <row r="453" spans="1:5" ht="12.75">
      <c r="A453" s="16"/>
      <c r="B453" s="8"/>
      <c r="C453" s="8"/>
      <c r="D453" s="8"/>
      <c r="E453" s="8"/>
    </row>
    <row r="454" spans="1:5" ht="12.75">
      <c r="A454" s="16"/>
      <c r="B454" s="8"/>
      <c r="C454" s="8"/>
      <c r="D454" s="8"/>
      <c r="E454" s="8"/>
    </row>
    <row r="455" spans="1:5" ht="12.75">
      <c r="A455" s="16"/>
      <c r="B455" s="8"/>
      <c r="C455" s="8"/>
      <c r="D455" s="8"/>
      <c r="E455" s="8"/>
    </row>
    <row r="456" spans="1:5" ht="12.75">
      <c r="A456" s="16"/>
      <c r="B456" s="8"/>
      <c r="C456" s="8"/>
      <c r="D456" s="8"/>
      <c r="E456" s="8"/>
    </row>
    <row r="457" spans="1:5" ht="12.75">
      <c r="A457" s="16"/>
      <c r="B457" s="8"/>
      <c r="C457" s="8"/>
      <c r="D457" s="8"/>
      <c r="E457" s="8"/>
    </row>
    <row r="458" spans="1:5" ht="12.75">
      <c r="A458" s="16"/>
      <c r="B458" s="8"/>
      <c r="C458" s="8"/>
      <c r="D458" s="8"/>
      <c r="E458" s="8"/>
    </row>
    <row r="459" spans="1:5" ht="12.75">
      <c r="A459" s="16"/>
      <c r="B459" s="8"/>
      <c r="C459" s="8"/>
      <c r="D459" s="8"/>
      <c r="E459" s="8"/>
    </row>
    <row r="460" spans="1:5" ht="12.75">
      <c r="A460" s="16"/>
      <c r="B460" s="8"/>
      <c r="C460" s="8"/>
      <c r="D460" s="8"/>
      <c r="E460" s="8"/>
    </row>
    <row r="461" spans="1:5" ht="12.75">
      <c r="A461" s="16"/>
      <c r="B461" s="8"/>
      <c r="C461" s="8"/>
      <c r="D461" s="8"/>
      <c r="E461" s="8"/>
    </row>
    <row r="462" spans="1:5" ht="12.75">
      <c r="A462" s="16"/>
      <c r="B462" s="8"/>
      <c r="C462" s="8"/>
      <c r="D462" s="8"/>
      <c r="E462" s="8"/>
    </row>
    <row r="463" spans="1:5" ht="12.75">
      <c r="A463" s="16"/>
      <c r="B463" s="8"/>
      <c r="C463" s="8"/>
      <c r="D463" s="8"/>
      <c r="E463" s="8"/>
    </row>
    <row r="464" spans="1:5" ht="12.75">
      <c r="A464" s="16"/>
      <c r="B464" s="8"/>
      <c r="C464" s="8"/>
      <c r="D464" s="8"/>
      <c r="E464" s="8"/>
    </row>
    <row r="465" spans="1:5" ht="12.75">
      <c r="A465" s="16"/>
      <c r="B465" s="8"/>
      <c r="C465" s="8"/>
      <c r="D465" s="8"/>
      <c r="E465" s="8"/>
    </row>
    <row r="466" spans="1:5" ht="12.75">
      <c r="A466" s="16"/>
      <c r="B466" s="8"/>
      <c r="C466" s="8"/>
      <c r="D466" s="8"/>
      <c r="E466" s="8"/>
    </row>
    <row r="467" spans="1:5" ht="12.75">
      <c r="A467" s="16"/>
      <c r="B467" s="8"/>
      <c r="C467" s="8"/>
      <c r="D467" s="8"/>
      <c r="E467" s="8"/>
    </row>
    <row r="468" spans="1:5" ht="12.75">
      <c r="A468" s="16"/>
      <c r="B468" s="8"/>
      <c r="C468" s="8"/>
      <c r="D468" s="8"/>
      <c r="E468" s="8"/>
    </row>
    <row r="469" spans="1:5" ht="12.75">
      <c r="A469" s="16"/>
      <c r="B469" s="8"/>
      <c r="C469" s="8"/>
      <c r="D469" s="8"/>
      <c r="E469" s="8"/>
    </row>
    <row r="470" spans="1:5" ht="12.75">
      <c r="A470" s="16"/>
      <c r="B470" s="8"/>
      <c r="C470" s="8"/>
      <c r="D470" s="8"/>
      <c r="E470" s="8"/>
    </row>
    <row r="471" spans="1:5" ht="12.75">
      <c r="A471" s="16"/>
      <c r="B471" s="8"/>
      <c r="C471" s="8"/>
      <c r="D471" s="8"/>
      <c r="E471" s="8"/>
    </row>
    <row r="472" spans="1:5" ht="12.75">
      <c r="A472" s="16"/>
      <c r="B472" s="8"/>
      <c r="C472" s="8"/>
      <c r="D472" s="8"/>
      <c r="E472" s="8"/>
    </row>
    <row r="473" spans="1:5" ht="12.75">
      <c r="A473" s="16"/>
      <c r="B473" s="8"/>
      <c r="C473" s="8"/>
      <c r="D473" s="8"/>
      <c r="E473" s="8"/>
    </row>
    <row r="474" spans="1:5" ht="12.75">
      <c r="A474" s="16"/>
      <c r="B474" s="8"/>
      <c r="C474" s="8"/>
      <c r="D474" s="8"/>
      <c r="E474" s="8"/>
    </row>
    <row r="475" spans="1:5" ht="12.75">
      <c r="A475" s="16"/>
      <c r="B475" s="8"/>
      <c r="C475" s="8"/>
      <c r="D475" s="8"/>
      <c r="E475" s="8"/>
    </row>
    <row r="476" spans="1:5" ht="12.75">
      <c r="A476" s="16"/>
      <c r="B476" s="8"/>
      <c r="C476" s="8"/>
      <c r="D476" s="8"/>
      <c r="E476" s="8"/>
    </row>
    <row r="477" spans="1:5" ht="12.75">
      <c r="A477" s="16"/>
      <c r="B477" s="8"/>
      <c r="C477" s="8"/>
      <c r="D477" s="8"/>
      <c r="E477" s="8"/>
    </row>
    <row r="478" spans="1:5" ht="12.75">
      <c r="A478" s="16"/>
      <c r="B478" s="8"/>
      <c r="C478" s="8"/>
      <c r="D478" s="8"/>
      <c r="E478" s="8"/>
    </row>
    <row r="479" spans="1:5" ht="12.75">
      <c r="A479" s="16"/>
      <c r="B479" s="8"/>
      <c r="C479" s="8"/>
      <c r="D479" s="8"/>
      <c r="E479" s="8"/>
    </row>
    <row r="480" spans="1:5" ht="12.75">
      <c r="A480" s="16"/>
      <c r="B480" s="8"/>
      <c r="C480" s="8"/>
      <c r="D480" s="8"/>
      <c r="E480" s="8"/>
    </row>
    <row r="481" spans="1:5" ht="12.75">
      <c r="A481" s="16"/>
      <c r="B481" s="8"/>
      <c r="C481" s="8"/>
      <c r="D481" s="8"/>
      <c r="E481" s="8"/>
    </row>
    <row r="482" spans="1:5" ht="12.75">
      <c r="A482" s="16"/>
      <c r="B482" s="8"/>
      <c r="C482" s="8"/>
      <c r="D482" s="8"/>
      <c r="E482" s="8"/>
    </row>
    <row r="483" spans="1:5" ht="12.75">
      <c r="A483" s="16"/>
      <c r="B483" s="8"/>
      <c r="C483" s="8"/>
      <c r="D483" s="8"/>
      <c r="E483" s="8"/>
    </row>
    <row r="484" spans="1:5" ht="12.75">
      <c r="A484" s="16"/>
      <c r="B484" s="8"/>
      <c r="C484" s="8"/>
      <c r="D484" s="8"/>
      <c r="E484" s="8"/>
    </row>
    <row r="485" spans="1:5" ht="12.75">
      <c r="A485" s="16"/>
      <c r="B485" s="8"/>
      <c r="C485" s="8"/>
      <c r="D485" s="8"/>
      <c r="E485" s="8"/>
    </row>
    <row r="486" spans="1:5" ht="12.75">
      <c r="A486" s="16"/>
      <c r="B486" s="8"/>
      <c r="C486" s="8"/>
      <c r="D486" s="8"/>
      <c r="E486" s="8"/>
    </row>
    <row r="487" spans="1:5" ht="12.75">
      <c r="A487" s="16"/>
      <c r="B487" s="8"/>
      <c r="C487" s="8"/>
      <c r="D487" s="8"/>
      <c r="E487" s="8"/>
    </row>
    <row r="488" spans="1:5" ht="12.75">
      <c r="A488" s="16"/>
      <c r="B488" s="8"/>
      <c r="C488" s="8"/>
      <c r="D488" s="8"/>
      <c r="E488" s="8"/>
    </row>
    <row r="489" spans="1:5" ht="12.75">
      <c r="A489" s="16"/>
      <c r="B489" s="8"/>
      <c r="C489" s="8"/>
      <c r="D489" s="8"/>
      <c r="E489" s="8"/>
    </row>
    <row r="490" spans="1:5" ht="12.75">
      <c r="A490" s="16"/>
      <c r="B490" s="8"/>
      <c r="C490" s="8"/>
      <c r="D490" s="8"/>
      <c r="E490" s="8"/>
    </row>
    <row r="491" spans="1:5" ht="12.75">
      <c r="A491" s="16"/>
      <c r="B491" s="8"/>
      <c r="C491" s="8"/>
      <c r="D491" s="8"/>
      <c r="E491" s="8"/>
    </row>
    <row r="492" spans="1:5" ht="12.75">
      <c r="A492" s="16"/>
      <c r="B492" s="8"/>
      <c r="C492" s="8"/>
      <c r="D492" s="8"/>
      <c r="E492" s="8"/>
    </row>
    <row r="493" spans="1:5" ht="12.75">
      <c r="A493" s="16"/>
      <c r="B493" s="8"/>
      <c r="C493" s="8"/>
      <c r="D493" s="8"/>
      <c r="E493" s="8"/>
    </row>
    <row r="494" spans="1:5" ht="12.75">
      <c r="A494" s="16"/>
      <c r="B494" s="8"/>
      <c r="C494" s="8"/>
      <c r="D494" s="8"/>
      <c r="E494" s="8"/>
    </row>
    <row r="495" spans="1:5" ht="12.75">
      <c r="A495" s="16"/>
      <c r="B495" s="8"/>
      <c r="C495" s="8"/>
      <c r="D495" s="8"/>
      <c r="E495" s="8"/>
    </row>
    <row r="496" spans="1:5" ht="12.75">
      <c r="A496" s="16"/>
      <c r="B496" s="8"/>
      <c r="C496" s="8"/>
      <c r="D496" s="8"/>
      <c r="E496" s="8"/>
    </row>
    <row r="497" spans="1:5" ht="12.75">
      <c r="A497" s="16"/>
      <c r="B497" s="8"/>
      <c r="C497" s="8"/>
      <c r="D497" s="8"/>
      <c r="E497" s="8"/>
    </row>
    <row r="498" spans="1:5" ht="12.75">
      <c r="A498" s="16"/>
      <c r="B498" s="8"/>
      <c r="C498" s="8"/>
      <c r="D498" s="8"/>
      <c r="E498" s="8"/>
    </row>
    <row r="499" spans="1:5" ht="12.75">
      <c r="A499" s="16"/>
      <c r="B499" s="8"/>
      <c r="C499" s="8"/>
      <c r="D499" s="8"/>
      <c r="E499" s="8"/>
    </row>
    <row r="500" spans="1:5" ht="12.75">
      <c r="A500" s="16"/>
      <c r="B500" s="8"/>
      <c r="C500" s="8"/>
      <c r="D500" s="8"/>
      <c r="E500" s="8"/>
    </row>
    <row r="501" spans="1:5" ht="12.75">
      <c r="A501" s="16"/>
      <c r="B501" s="8"/>
      <c r="C501" s="8"/>
      <c r="D501" s="8"/>
      <c r="E501" s="8"/>
    </row>
    <row r="502" spans="1:5" ht="12.75">
      <c r="A502" s="16"/>
      <c r="B502" s="8"/>
      <c r="C502" s="8"/>
      <c r="D502" s="8"/>
      <c r="E502" s="8"/>
    </row>
    <row r="503" spans="1:5" ht="12.75">
      <c r="A503" s="16"/>
      <c r="B503" s="8"/>
      <c r="C503" s="8"/>
      <c r="D503" s="8"/>
      <c r="E503" s="8"/>
    </row>
    <row r="504" spans="1:5" ht="12.75">
      <c r="A504" s="16"/>
      <c r="B504" s="8"/>
      <c r="C504" s="8"/>
      <c r="D504" s="8"/>
      <c r="E504" s="8"/>
    </row>
    <row r="505" spans="1:5" ht="12.75">
      <c r="A505" s="16"/>
      <c r="B505" s="8"/>
      <c r="C505" s="8"/>
      <c r="D505" s="8"/>
      <c r="E505" s="8"/>
    </row>
    <row r="506" spans="1:5" ht="12.75">
      <c r="A506" s="16"/>
      <c r="B506" s="8"/>
      <c r="C506" s="8"/>
      <c r="D506" s="8"/>
      <c r="E506" s="8"/>
    </row>
    <row r="507" spans="1:5" ht="12.75">
      <c r="A507" s="16"/>
      <c r="B507" s="8"/>
      <c r="C507" s="8"/>
      <c r="D507" s="8"/>
      <c r="E507" s="8"/>
    </row>
    <row r="508" spans="1:5" ht="12.75">
      <c r="A508" s="16"/>
      <c r="B508" s="8"/>
      <c r="C508" s="8"/>
      <c r="D508" s="8"/>
      <c r="E508" s="8"/>
    </row>
    <row r="509" spans="1:5" ht="12.75">
      <c r="A509" s="16"/>
      <c r="B509" s="8"/>
      <c r="C509" s="8"/>
      <c r="D509" s="8"/>
      <c r="E509" s="8"/>
    </row>
    <row r="510" spans="1:5" ht="12.75">
      <c r="A510" s="16"/>
      <c r="B510" s="8"/>
      <c r="C510" s="8"/>
      <c r="D510" s="8"/>
      <c r="E510" s="8"/>
    </row>
    <row r="511" spans="1:5" ht="12.75">
      <c r="A511" s="16"/>
      <c r="B511" s="8"/>
      <c r="C511" s="8"/>
      <c r="D511" s="8"/>
      <c r="E511" s="8"/>
    </row>
    <row r="512" spans="1:5" ht="12.75">
      <c r="A512" s="16"/>
      <c r="B512" s="8"/>
      <c r="C512" s="8"/>
      <c r="D512" s="8"/>
      <c r="E512" s="8"/>
    </row>
    <row r="513" spans="1:5" ht="12.75">
      <c r="A513" s="16"/>
      <c r="B513" s="8"/>
      <c r="C513" s="8"/>
      <c r="D513" s="8"/>
      <c r="E513" s="8"/>
    </row>
    <row r="514" spans="1:5" ht="12.75">
      <c r="A514" s="16"/>
      <c r="B514" s="8"/>
      <c r="C514" s="8"/>
      <c r="D514" s="8"/>
      <c r="E514" s="8"/>
    </row>
    <row r="515" spans="1:5" ht="12.75">
      <c r="A515" s="16"/>
      <c r="B515" s="8"/>
      <c r="C515" s="8"/>
      <c r="D515" s="8"/>
      <c r="E515" s="8"/>
    </row>
    <row r="516" spans="1:5" ht="12.75">
      <c r="A516" s="16"/>
      <c r="B516" s="8"/>
      <c r="C516" s="8"/>
      <c r="D516" s="8"/>
      <c r="E516" s="8"/>
    </row>
    <row r="517" spans="1:5" ht="12.75">
      <c r="A517" s="16"/>
      <c r="B517" s="8"/>
      <c r="C517" s="8"/>
      <c r="D517" s="8"/>
      <c r="E517" s="8"/>
    </row>
    <row r="518" spans="1:5" ht="12.75">
      <c r="A518" s="16"/>
      <c r="B518" s="8"/>
      <c r="C518" s="8"/>
      <c r="D518" s="8"/>
      <c r="E518" s="8"/>
    </row>
    <row r="519" spans="1:5" ht="12.75">
      <c r="A519" s="16"/>
      <c r="B519" s="8"/>
      <c r="C519" s="8"/>
      <c r="D519" s="8"/>
      <c r="E519" s="8"/>
    </row>
    <row r="520" spans="1:5" ht="12.75">
      <c r="A520" s="16"/>
      <c r="B520" s="8"/>
      <c r="C520" s="8"/>
      <c r="D520" s="8"/>
      <c r="E520" s="8"/>
    </row>
    <row r="521" spans="1:5" ht="12.75">
      <c r="A521" s="16"/>
      <c r="B521" s="8"/>
      <c r="C521" s="8"/>
      <c r="D521" s="8"/>
      <c r="E521" s="8"/>
    </row>
    <row r="522" spans="1:5" ht="12.75">
      <c r="A522" s="16"/>
      <c r="B522" s="8"/>
      <c r="C522" s="8"/>
      <c r="D522" s="8"/>
      <c r="E522" s="8"/>
    </row>
    <row r="523" spans="1:5" ht="12.75">
      <c r="A523" s="16"/>
      <c r="B523" s="8"/>
      <c r="C523" s="8"/>
      <c r="D523" s="8"/>
      <c r="E523" s="8"/>
    </row>
    <row r="524" spans="1:5" ht="12.75">
      <c r="A524" s="16"/>
      <c r="B524" s="8"/>
      <c r="C524" s="8"/>
      <c r="D524" s="8"/>
      <c r="E524" s="8"/>
    </row>
    <row r="525" spans="1:5" ht="12.75">
      <c r="A525" s="16"/>
      <c r="B525" s="8"/>
      <c r="C525" s="8"/>
      <c r="D525" s="8"/>
      <c r="E525" s="8"/>
    </row>
    <row r="526" spans="1:5" ht="12.75">
      <c r="A526" s="16"/>
      <c r="B526" s="8"/>
      <c r="C526" s="8"/>
      <c r="D526" s="8"/>
      <c r="E526" s="8"/>
    </row>
    <row r="527" spans="1:5" ht="12.75">
      <c r="A527" s="16"/>
      <c r="B527" s="8"/>
      <c r="C527" s="8"/>
      <c r="D527" s="8"/>
      <c r="E527" s="8"/>
    </row>
    <row r="528" spans="1:5" ht="12.75">
      <c r="A528" s="16"/>
      <c r="B528" s="8"/>
      <c r="C528" s="8"/>
      <c r="D528" s="8"/>
      <c r="E528" s="8"/>
    </row>
    <row r="529" spans="1:5" ht="12.75">
      <c r="A529" s="16"/>
      <c r="B529" s="8"/>
      <c r="C529" s="8"/>
      <c r="D529" s="8"/>
      <c r="E529" s="8"/>
    </row>
    <row r="530" spans="1:5" ht="12.75">
      <c r="A530" s="16"/>
      <c r="B530" s="8"/>
      <c r="C530" s="8"/>
      <c r="D530" s="8"/>
      <c r="E530" s="8"/>
    </row>
    <row r="531" spans="1:5" ht="12.75">
      <c r="A531" s="16"/>
      <c r="B531" s="8"/>
      <c r="C531" s="8"/>
      <c r="D531" s="8"/>
      <c r="E531" s="8"/>
    </row>
    <row r="532" spans="1:5" ht="12.75">
      <c r="A532" s="16"/>
      <c r="B532" s="8"/>
      <c r="C532" s="8"/>
      <c r="D532" s="8"/>
      <c r="E532" s="8"/>
    </row>
    <row r="533" spans="1:5" ht="12.75">
      <c r="A533" s="16"/>
      <c r="B533" s="8"/>
      <c r="C533" s="8"/>
      <c r="D533" s="8"/>
      <c r="E533" s="8"/>
    </row>
    <row r="534" spans="1:5" ht="12.75">
      <c r="A534" s="16"/>
      <c r="B534" s="8"/>
      <c r="C534" s="8"/>
      <c r="D534" s="8"/>
      <c r="E534" s="8"/>
    </row>
    <row r="535" spans="1:5" ht="12.75">
      <c r="A535" s="16"/>
      <c r="B535" s="8"/>
      <c r="C535" s="8"/>
      <c r="D535" s="8"/>
      <c r="E535" s="8"/>
    </row>
    <row r="536" spans="1:5" ht="12.75">
      <c r="A536" s="16"/>
      <c r="B536" s="8"/>
      <c r="C536" s="8"/>
      <c r="D536" s="8"/>
      <c r="E536" s="8"/>
    </row>
    <row r="537" spans="1:5" ht="12.75">
      <c r="A537" s="16"/>
      <c r="B537" s="8"/>
      <c r="C537" s="8"/>
      <c r="D537" s="8"/>
      <c r="E537" s="8"/>
    </row>
    <row r="538" spans="1:5" ht="12.75">
      <c r="A538" s="16"/>
      <c r="B538" s="8"/>
      <c r="C538" s="8"/>
      <c r="D538" s="8"/>
      <c r="E538" s="8"/>
    </row>
    <row r="539" spans="1:5" ht="12.75">
      <c r="A539" s="16"/>
      <c r="B539" s="8"/>
      <c r="C539" s="8"/>
      <c r="D539" s="8"/>
      <c r="E539" s="8"/>
    </row>
    <row r="540" spans="1:5" ht="12.75">
      <c r="A540" s="16"/>
      <c r="B540" s="8"/>
      <c r="C540" s="8"/>
      <c r="D540" s="8"/>
      <c r="E540" s="8"/>
    </row>
    <row r="541" spans="1:5" ht="12.75">
      <c r="A541" s="16"/>
      <c r="B541" s="8"/>
      <c r="C541" s="8"/>
      <c r="D541" s="8"/>
      <c r="E541" s="8"/>
    </row>
    <row r="542" spans="1:5" ht="12.75">
      <c r="A542" s="16"/>
      <c r="B542" s="8"/>
      <c r="C542" s="8"/>
      <c r="D542" s="8"/>
      <c r="E542" s="8"/>
    </row>
    <row r="543" spans="1:5" ht="12.75">
      <c r="A543" s="16"/>
      <c r="B543" s="8"/>
      <c r="C543" s="8"/>
      <c r="D543" s="8"/>
      <c r="E543" s="8"/>
    </row>
    <row r="544" spans="1:5" ht="12.75">
      <c r="A544" s="16"/>
      <c r="B544" s="8"/>
      <c r="C544" s="8"/>
      <c r="D544" s="8"/>
      <c r="E544" s="8"/>
    </row>
    <row r="545" spans="1:5" ht="12.75">
      <c r="A545" s="16"/>
      <c r="B545" s="8"/>
      <c r="C545" s="8"/>
      <c r="D545" s="8"/>
      <c r="E545" s="8"/>
    </row>
    <row r="546" spans="1:5" ht="12.75">
      <c r="A546" s="16"/>
      <c r="B546" s="8"/>
      <c r="C546" s="8"/>
      <c r="D546" s="8"/>
      <c r="E546" s="8"/>
    </row>
    <row r="547" spans="1:5" ht="12.75">
      <c r="A547" s="16"/>
      <c r="B547" s="8"/>
      <c r="C547" s="8"/>
      <c r="D547" s="8"/>
      <c r="E547" s="8"/>
    </row>
    <row r="548" spans="1:5" ht="12.75">
      <c r="A548" s="16"/>
      <c r="B548" s="8"/>
      <c r="C548" s="8"/>
      <c r="D548" s="8"/>
      <c r="E548" s="8"/>
    </row>
    <row r="549" spans="1:5" ht="12.75">
      <c r="A549" s="16"/>
      <c r="B549" s="8"/>
      <c r="C549" s="8"/>
      <c r="D549" s="8"/>
      <c r="E549" s="8"/>
    </row>
    <row r="550" spans="1:5" ht="12.75">
      <c r="A550" s="16"/>
      <c r="B550" s="8"/>
      <c r="C550" s="8"/>
      <c r="D550" s="8"/>
      <c r="E550" s="8"/>
    </row>
    <row r="551" spans="1:5" ht="12.75">
      <c r="A551" s="16"/>
      <c r="B551" s="8"/>
      <c r="C551" s="8"/>
      <c r="D551" s="8"/>
      <c r="E551" s="8"/>
    </row>
    <row r="552" spans="1:5" ht="12.75">
      <c r="A552" s="16"/>
      <c r="B552" s="8"/>
      <c r="C552" s="8"/>
      <c r="D552" s="8"/>
      <c r="E552" s="8"/>
    </row>
    <row r="553" spans="1:5" ht="12.75">
      <c r="A553" s="16"/>
      <c r="B553" s="8"/>
      <c r="C553" s="8"/>
      <c r="D553" s="8"/>
      <c r="E553" s="8"/>
    </row>
    <row r="554" spans="1:5" ht="12.75">
      <c r="A554" s="16"/>
      <c r="B554" s="8"/>
      <c r="C554" s="8"/>
      <c r="D554" s="8"/>
      <c r="E554" s="8"/>
    </row>
    <row r="555" spans="1:5" ht="12.75">
      <c r="A555" s="16"/>
      <c r="B555" s="8"/>
      <c r="C555" s="8"/>
      <c r="D555" s="8"/>
      <c r="E555" s="8"/>
    </row>
    <row r="556" spans="1:5" ht="12.75">
      <c r="A556" s="16"/>
      <c r="B556" s="8"/>
      <c r="C556" s="8"/>
      <c r="D556" s="8"/>
      <c r="E556" s="8"/>
    </row>
    <row r="557" spans="1:5" ht="12.75">
      <c r="A557" s="16"/>
      <c r="B557" s="8"/>
      <c r="C557" s="8"/>
      <c r="D557" s="8"/>
      <c r="E557" s="8"/>
    </row>
    <row r="558" spans="1:5" ht="12.75">
      <c r="A558" s="16"/>
      <c r="B558" s="8"/>
      <c r="C558" s="8"/>
      <c r="D558" s="8"/>
      <c r="E558" s="8"/>
    </row>
    <row r="559" spans="1:5" ht="12.75">
      <c r="A559" s="16"/>
      <c r="B559" s="8"/>
      <c r="C559" s="8"/>
      <c r="D559" s="8"/>
      <c r="E559" s="8"/>
    </row>
    <row r="560" spans="1:5" ht="12.75">
      <c r="A560" s="16"/>
      <c r="B560" s="8"/>
      <c r="C560" s="8"/>
      <c r="D560" s="8"/>
      <c r="E560" s="8"/>
    </row>
    <row r="561" spans="1:5" ht="12.75">
      <c r="A561" s="16"/>
      <c r="B561" s="8"/>
      <c r="C561" s="8"/>
      <c r="D561" s="8"/>
      <c r="E561" s="8"/>
    </row>
    <row r="562" spans="1:5" ht="12.75">
      <c r="A562" s="16"/>
      <c r="B562" s="8"/>
      <c r="C562" s="8"/>
      <c r="D562" s="8"/>
      <c r="E562" s="8"/>
    </row>
    <row r="563" spans="1:5" ht="12.75">
      <c r="A563" s="16"/>
      <c r="B563" s="8"/>
      <c r="C563" s="8"/>
      <c r="D563" s="8"/>
      <c r="E563" s="8"/>
    </row>
    <row r="564" spans="1:5" ht="12.75">
      <c r="A564" s="16"/>
      <c r="B564" s="8"/>
      <c r="C564" s="8"/>
      <c r="D564" s="8"/>
      <c r="E564" s="8"/>
    </row>
    <row r="565" spans="1:5" ht="12.75">
      <c r="A565" s="16"/>
      <c r="B565" s="8"/>
      <c r="C565" s="8"/>
      <c r="D565" s="8"/>
      <c r="E565" s="8"/>
    </row>
    <row r="566" spans="1:5" ht="12.75">
      <c r="A566" s="16"/>
      <c r="B566" s="8"/>
      <c r="C566" s="8"/>
      <c r="D566" s="8"/>
      <c r="E566" s="8"/>
    </row>
    <row r="567" spans="1:5" ht="12.75">
      <c r="A567" s="16"/>
      <c r="B567" s="8"/>
      <c r="C567" s="8"/>
      <c r="D567" s="8"/>
      <c r="E567" s="8"/>
    </row>
    <row r="568" spans="1:5" ht="12.75">
      <c r="A568" s="16"/>
      <c r="B568" s="8"/>
      <c r="C568" s="8"/>
      <c r="D568" s="8"/>
      <c r="E568" s="8"/>
    </row>
    <row r="569" spans="1:5" ht="12.75">
      <c r="A569" s="16"/>
      <c r="B569" s="8"/>
      <c r="C569" s="8"/>
      <c r="D569" s="8"/>
      <c r="E569" s="8"/>
    </row>
    <row r="570" spans="1:5" ht="12.75">
      <c r="A570" s="16"/>
      <c r="B570" s="8"/>
      <c r="C570" s="8"/>
      <c r="D570" s="8"/>
      <c r="E570" s="8"/>
    </row>
    <row r="571" spans="1:5" ht="12.75">
      <c r="A571" s="16"/>
      <c r="B571" s="8"/>
      <c r="C571" s="8"/>
      <c r="D571" s="8"/>
      <c r="E571" s="8"/>
    </row>
    <row r="572" spans="1:5" ht="12.75">
      <c r="A572" s="16"/>
      <c r="B572" s="8"/>
      <c r="C572" s="8"/>
      <c r="D572" s="8"/>
      <c r="E572" s="8"/>
    </row>
    <row r="573" spans="1:5" ht="12.75">
      <c r="A573" s="16"/>
      <c r="B573" s="8"/>
      <c r="C573" s="8"/>
      <c r="D573" s="8"/>
      <c r="E573" s="8"/>
    </row>
    <row r="574" spans="1:5" ht="12.75">
      <c r="A574" s="16"/>
      <c r="B574" s="8"/>
      <c r="C574" s="8"/>
      <c r="D574" s="8"/>
      <c r="E574" s="8"/>
    </row>
    <row r="575" spans="1:5" ht="12.75">
      <c r="A575" s="16"/>
      <c r="B575" s="8"/>
      <c r="C575" s="8"/>
      <c r="D575" s="8"/>
      <c r="E575" s="8"/>
    </row>
    <row r="576" spans="1:5" ht="12.75">
      <c r="A576" s="16"/>
      <c r="B576" s="8"/>
      <c r="C576" s="8"/>
      <c r="D576" s="8"/>
      <c r="E576" s="8"/>
    </row>
    <row r="577" spans="1:5" ht="12.75">
      <c r="A577" s="16"/>
      <c r="B577" s="8"/>
      <c r="C577" s="8"/>
      <c r="D577" s="8"/>
      <c r="E577" s="8"/>
    </row>
    <row r="578" spans="1:5" ht="12.75">
      <c r="A578" s="16"/>
      <c r="B578" s="8"/>
      <c r="C578" s="8"/>
      <c r="D578" s="8"/>
      <c r="E578" s="8"/>
    </row>
    <row r="579" spans="1:5" ht="12.75">
      <c r="A579" s="16"/>
      <c r="B579" s="8"/>
      <c r="C579" s="8"/>
      <c r="D579" s="8"/>
      <c r="E579" s="8"/>
    </row>
    <row r="580" spans="1:5" ht="12.75">
      <c r="A580" s="16"/>
      <c r="B580" s="8"/>
      <c r="C580" s="8"/>
      <c r="D580" s="8"/>
      <c r="E580" s="8"/>
    </row>
    <row r="581" spans="1:5" ht="12.75">
      <c r="A581" s="16"/>
      <c r="B581" s="8"/>
      <c r="C581" s="8"/>
      <c r="D581" s="8"/>
      <c r="E581" s="8"/>
    </row>
    <row r="582" spans="1:5" ht="12.75">
      <c r="A582" s="16"/>
      <c r="B582" s="8"/>
      <c r="C582" s="8"/>
      <c r="D582" s="8"/>
      <c r="E582" s="8"/>
    </row>
    <row r="583" spans="1:5" ht="12.75">
      <c r="A583" s="16"/>
      <c r="B583" s="8"/>
      <c r="C583" s="8"/>
      <c r="D583" s="8"/>
      <c r="E583" s="8"/>
    </row>
    <row r="584" spans="1:5" ht="12.75">
      <c r="A584" s="16"/>
      <c r="B584" s="8"/>
      <c r="C584" s="8"/>
      <c r="D584" s="8"/>
      <c r="E584" s="8"/>
    </row>
    <row r="585" spans="1:5" ht="12.75">
      <c r="A585" s="16"/>
      <c r="B585" s="8"/>
      <c r="C585" s="8"/>
      <c r="D585" s="8"/>
      <c r="E585" s="8"/>
    </row>
    <row r="586" spans="1:5" ht="12.75">
      <c r="A586" s="16"/>
      <c r="B586" s="8"/>
      <c r="C586" s="8"/>
      <c r="D586" s="8"/>
      <c r="E586" s="8"/>
    </row>
    <row r="587" spans="1:5" ht="12.75">
      <c r="A587" s="16"/>
      <c r="B587" s="8"/>
      <c r="C587" s="8"/>
      <c r="D587" s="8"/>
      <c r="E587" s="8"/>
    </row>
    <row r="588" spans="1:5" ht="12.75">
      <c r="A588" s="16"/>
      <c r="B588" s="8"/>
      <c r="C588" s="8"/>
      <c r="D588" s="8"/>
      <c r="E588" s="8"/>
    </row>
    <row r="589" spans="1:5" ht="12.75">
      <c r="A589" s="16"/>
      <c r="B589" s="8"/>
      <c r="C589" s="8"/>
      <c r="D589" s="8"/>
      <c r="E589" s="8"/>
    </row>
    <row r="590" spans="1:5" ht="12.75">
      <c r="A590" s="16"/>
      <c r="B590" s="8"/>
      <c r="C590" s="8"/>
      <c r="D590" s="8"/>
      <c r="E590" s="8"/>
    </row>
    <row r="591" spans="1:5" ht="12.75">
      <c r="A591" s="16"/>
      <c r="B591" s="8"/>
      <c r="C591" s="8"/>
      <c r="D591" s="8"/>
      <c r="E591" s="8"/>
    </row>
    <row r="592" spans="1:5" ht="12.75">
      <c r="A592" s="16"/>
      <c r="B592" s="8"/>
      <c r="C592" s="8"/>
      <c r="D592" s="8"/>
      <c r="E592" s="8"/>
    </row>
    <row r="593" spans="1:5" ht="12.75">
      <c r="A593" s="16"/>
      <c r="B593" s="8"/>
      <c r="C593" s="8"/>
      <c r="D593" s="8"/>
      <c r="E593" s="8"/>
    </row>
    <row r="594" spans="1:5" ht="12.75">
      <c r="A594" s="16"/>
      <c r="B594" s="8"/>
      <c r="C594" s="8"/>
      <c r="D594" s="8"/>
      <c r="E594" s="8"/>
    </row>
    <row r="595" spans="1:5" ht="12.75">
      <c r="A595" s="16"/>
      <c r="B595" s="8"/>
      <c r="C595" s="8"/>
      <c r="D595" s="8"/>
      <c r="E595" s="8"/>
    </row>
    <row r="596" spans="1:5" ht="12.75">
      <c r="A596" s="16"/>
      <c r="B596" s="8"/>
      <c r="C596" s="8"/>
      <c r="D596" s="8"/>
      <c r="E596" s="8"/>
    </row>
    <row r="597" spans="1:5" ht="12.75">
      <c r="A597" s="16"/>
      <c r="B597" s="8"/>
      <c r="C597" s="8"/>
      <c r="D597" s="8"/>
      <c r="E597" s="8"/>
    </row>
    <row r="598" spans="1:5" ht="12.75">
      <c r="A598" s="16"/>
      <c r="B598" s="8"/>
      <c r="C598" s="8"/>
      <c r="D598" s="8"/>
      <c r="E598" s="8"/>
    </row>
    <row r="599" spans="1:5" ht="12.75">
      <c r="A599" s="16"/>
      <c r="B599" s="8"/>
      <c r="C599" s="8"/>
      <c r="D599" s="8"/>
      <c r="E599" s="8"/>
    </row>
    <row r="600" spans="1:5" ht="12.75">
      <c r="A600" s="16"/>
      <c r="B600" s="8"/>
      <c r="C600" s="8"/>
      <c r="D600" s="8"/>
      <c r="E600" s="8"/>
    </row>
    <row r="601" spans="1:5" ht="12.75">
      <c r="A601" s="16"/>
      <c r="B601" s="8"/>
      <c r="C601" s="8"/>
      <c r="D601" s="8"/>
      <c r="E601" s="8"/>
    </row>
    <row r="602" spans="1:5" ht="12.75">
      <c r="A602" s="16"/>
      <c r="B602" s="8"/>
      <c r="C602" s="8"/>
      <c r="D602" s="8"/>
      <c r="E602" s="8"/>
    </row>
    <row r="603" spans="1:5" ht="12.75">
      <c r="A603" s="16"/>
      <c r="B603" s="8"/>
      <c r="C603" s="8"/>
      <c r="D603" s="8"/>
      <c r="E603" s="8"/>
    </row>
    <row r="604" spans="1:5" ht="12.75">
      <c r="A604" s="16"/>
      <c r="B604" s="8"/>
      <c r="C604" s="8"/>
      <c r="D604" s="8"/>
      <c r="E604" s="8"/>
    </row>
    <row r="605" spans="1:5" ht="12.75">
      <c r="A605" s="16"/>
      <c r="B605" s="8"/>
      <c r="C605" s="8"/>
      <c r="D605" s="8"/>
      <c r="E605" s="8"/>
    </row>
    <row r="606" spans="1:5" ht="12.75">
      <c r="A606" s="16"/>
      <c r="B606" s="8"/>
      <c r="C606" s="8"/>
      <c r="D606" s="8"/>
      <c r="E606" s="8"/>
    </row>
    <row r="607" spans="1:5" ht="12.75">
      <c r="A607" s="16"/>
      <c r="B607" s="8"/>
      <c r="C607" s="8"/>
      <c r="D607" s="8"/>
      <c r="E607" s="8"/>
    </row>
    <row r="608" spans="1:5" ht="12.75">
      <c r="A608" s="16"/>
      <c r="B608" s="8"/>
      <c r="C608" s="8"/>
      <c r="D608" s="8"/>
      <c r="E608" s="8"/>
    </row>
    <row r="609" spans="1:5" ht="12.75">
      <c r="A609" s="16"/>
      <c r="B609" s="8"/>
      <c r="C609" s="8"/>
      <c r="D609" s="8"/>
      <c r="E609" s="8"/>
    </row>
    <row r="610" spans="1:5" ht="12.75">
      <c r="A610" s="16"/>
      <c r="B610" s="8"/>
      <c r="C610" s="8"/>
      <c r="D610" s="8"/>
      <c r="E610" s="8"/>
    </row>
    <row r="611" spans="1:5" ht="12.75">
      <c r="A611" s="16"/>
      <c r="B611" s="8"/>
      <c r="C611" s="8"/>
      <c r="D611" s="8"/>
      <c r="E611" s="8"/>
    </row>
    <row r="612" spans="1:5" ht="12.75">
      <c r="A612" s="16"/>
      <c r="B612" s="8"/>
      <c r="C612" s="8"/>
      <c r="D612" s="8"/>
      <c r="E612" s="8"/>
    </row>
    <row r="613" spans="1:5" ht="12.75">
      <c r="A613" s="16"/>
      <c r="B613" s="8"/>
      <c r="C613" s="8"/>
      <c r="D613" s="8"/>
      <c r="E613" s="8"/>
    </row>
    <row r="614" spans="1:5" ht="12.75">
      <c r="A614" s="16"/>
      <c r="B614" s="8"/>
      <c r="C614" s="8"/>
      <c r="D614" s="8"/>
      <c r="E614" s="8"/>
    </row>
    <row r="615" spans="1:5" ht="12.75">
      <c r="A615" s="16"/>
      <c r="B615" s="8"/>
      <c r="C615" s="8"/>
      <c r="D615" s="8"/>
      <c r="E615" s="8"/>
    </row>
    <row r="616" spans="1:5" ht="12.75">
      <c r="A616" s="16"/>
      <c r="B616" s="8"/>
      <c r="C616" s="8"/>
      <c r="D616" s="8"/>
      <c r="E616" s="8"/>
    </row>
    <row r="617" spans="1:5" ht="12.75">
      <c r="A617" s="16"/>
      <c r="B617" s="8"/>
      <c r="C617" s="8"/>
      <c r="D617" s="8"/>
      <c r="E617" s="8"/>
    </row>
    <row r="618" spans="1:5" ht="12.75">
      <c r="A618" s="16"/>
      <c r="B618" s="8"/>
      <c r="C618" s="8"/>
      <c r="D618" s="8"/>
      <c r="E618" s="8"/>
    </row>
    <row r="619" spans="1:5" ht="12.75">
      <c r="A619" s="16"/>
      <c r="B619" s="8"/>
      <c r="C619" s="8"/>
      <c r="D619" s="8"/>
      <c r="E619" s="8"/>
    </row>
    <row r="620" spans="1:5" ht="12.75">
      <c r="A620" s="16"/>
      <c r="B620" s="8"/>
      <c r="C620" s="8"/>
      <c r="D620" s="8"/>
      <c r="E620" s="8"/>
    </row>
    <row r="621" spans="1:5" ht="12.75">
      <c r="A621" s="16"/>
      <c r="B621" s="8"/>
      <c r="C621" s="8"/>
      <c r="D621" s="8"/>
      <c r="E621" s="8"/>
    </row>
    <row r="622" spans="1:5" ht="12.75">
      <c r="A622" s="16"/>
      <c r="B622" s="8"/>
      <c r="C622" s="8"/>
      <c r="D622" s="8"/>
      <c r="E622" s="8"/>
    </row>
    <row r="623" spans="1:5" ht="12.75">
      <c r="A623" s="16"/>
      <c r="B623" s="8"/>
      <c r="C623" s="8"/>
      <c r="D623" s="8"/>
      <c r="E623" s="8"/>
    </row>
    <row r="624" spans="1:5" ht="12.75">
      <c r="A624" s="16"/>
      <c r="B624" s="8"/>
      <c r="C624" s="8"/>
      <c r="D624" s="8"/>
      <c r="E624" s="8"/>
    </row>
    <row r="625" spans="1:5" ht="12.75">
      <c r="A625" s="16"/>
      <c r="B625" s="8"/>
      <c r="C625" s="8"/>
      <c r="D625" s="8"/>
      <c r="E625" s="8"/>
    </row>
    <row r="626" spans="1:5" ht="12.75">
      <c r="A626" s="16"/>
      <c r="B626" s="8"/>
      <c r="C626" s="8"/>
      <c r="D626" s="8"/>
      <c r="E626" s="8"/>
    </row>
    <row r="627" spans="1:5" ht="12.75">
      <c r="A627" s="16"/>
      <c r="B627" s="8"/>
      <c r="C627" s="8"/>
      <c r="D627" s="8"/>
      <c r="E627" s="8"/>
    </row>
    <row r="628" spans="1:5" ht="12.75">
      <c r="A628" s="16"/>
      <c r="B628" s="8"/>
      <c r="C628" s="8"/>
      <c r="D628" s="8"/>
      <c r="E628" s="8"/>
    </row>
    <row r="629" spans="1:5" ht="12.75">
      <c r="A629" s="16"/>
      <c r="B629" s="8"/>
      <c r="C629" s="8"/>
      <c r="D629" s="8"/>
      <c r="E629" s="8"/>
    </row>
    <row r="630" spans="1:5" ht="12.75">
      <c r="A630" s="16"/>
      <c r="B630" s="8"/>
      <c r="C630" s="8"/>
      <c r="D630" s="8"/>
      <c r="E630" s="8"/>
    </row>
    <row r="631" spans="1:5" ht="12.75">
      <c r="A631" s="16"/>
      <c r="B631" s="8"/>
      <c r="C631" s="8"/>
      <c r="D631" s="8"/>
      <c r="E631" s="8"/>
    </row>
    <row r="632" spans="1:5" ht="12.75">
      <c r="A632" s="16"/>
      <c r="B632" s="8"/>
      <c r="C632" s="8"/>
      <c r="D632" s="8"/>
      <c r="E632" s="8"/>
    </row>
    <row r="633" spans="1:5" ht="12.75">
      <c r="A633" s="16"/>
      <c r="B633" s="8"/>
      <c r="C633" s="8"/>
      <c r="D633" s="8"/>
      <c r="E633" s="8"/>
    </row>
    <row r="634" spans="1:5" ht="12.75">
      <c r="A634" s="16"/>
      <c r="B634" s="8"/>
      <c r="C634" s="8"/>
      <c r="D634" s="8"/>
      <c r="E634" s="8"/>
    </row>
    <row r="635" spans="1:5" ht="12.75">
      <c r="A635" s="16"/>
      <c r="B635" s="8"/>
      <c r="C635" s="8"/>
      <c r="D635" s="8"/>
      <c r="E635" s="8"/>
    </row>
    <row r="636" spans="1:5" ht="12.75">
      <c r="A636" s="16"/>
      <c r="B636" s="8"/>
      <c r="C636" s="8"/>
      <c r="D636" s="8"/>
      <c r="E636" s="8"/>
    </row>
    <row r="637" spans="1:5" ht="12.75">
      <c r="A637" s="16"/>
      <c r="B637" s="8"/>
      <c r="C637" s="8"/>
      <c r="D637" s="8"/>
      <c r="E637" s="8"/>
    </row>
    <row r="638" spans="1:5" ht="12.75">
      <c r="A638" s="16"/>
      <c r="B638" s="8"/>
      <c r="C638" s="8"/>
      <c r="D638" s="8"/>
      <c r="E638" s="8"/>
    </row>
    <row r="639" spans="1:5" ht="12.75">
      <c r="A639" s="16"/>
      <c r="B639" s="8"/>
      <c r="C639" s="8"/>
      <c r="D639" s="8"/>
      <c r="E639" s="8"/>
    </row>
    <row r="640" spans="1:5" ht="12.75">
      <c r="A640" s="16"/>
      <c r="B640" s="8"/>
      <c r="C640" s="8"/>
      <c r="D640" s="8"/>
      <c r="E640" s="8"/>
    </row>
    <row r="641" spans="1:5" ht="12.75">
      <c r="A641" s="16"/>
      <c r="B641" s="8"/>
      <c r="C641" s="8"/>
      <c r="D641" s="8"/>
      <c r="E641" s="8"/>
    </row>
    <row r="642" spans="1:5" ht="12.75">
      <c r="A642" s="16"/>
      <c r="B642" s="8"/>
      <c r="C642" s="8"/>
      <c r="D642" s="8"/>
      <c r="E642" s="8"/>
    </row>
    <row r="643" spans="1:5" ht="12.75">
      <c r="A643" s="16"/>
      <c r="B643" s="8"/>
      <c r="C643" s="8"/>
      <c r="D643" s="8"/>
      <c r="E643" s="8"/>
    </row>
  </sheetData>
  <sheetProtection/>
  <mergeCells count="8">
    <mergeCell ref="C8:E8"/>
    <mergeCell ref="B1:E1"/>
    <mergeCell ref="D2:E2"/>
    <mergeCell ref="B3:E3"/>
    <mergeCell ref="B4:E4"/>
    <mergeCell ref="B5:E5"/>
    <mergeCell ref="A6:E6"/>
    <mergeCell ref="A7:E7"/>
  </mergeCells>
  <hyperlinks>
    <hyperlink ref="A90" r:id="rId1" display="consultantplus://offline/ref=942E4D2901321CCBAD8F1B2DF1B8DF3F9BEC7F6A86D15D3C308EBC8235A9C97D4642F40588CA228AAB0896BC541BCCC412558099F78A3ACBqEtFF"/>
  </hyperlink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Алексеевского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pnn</dc:creator>
  <cp:keywords/>
  <dc:description/>
  <cp:lastModifiedBy>Елена Владимировна Деткова</cp:lastModifiedBy>
  <cp:lastPrinted>2022-03-10T05:50:42Z</cp:lastPrinted>
  <dcterms:created xsi:type="dcterms:W3CDTF">2008-04-18T10:47:21Z</dcterms:created>
  <dcterms:modified xsi:type="dcterms:W3CDTF">2022-03-10T05:51:56Z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