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fo\Мои документы\Решения Думы о бюджете на 2024-2026г\Решения Думы о бюджете\Второе чтение бюджета 2024-2026г -второй вариант\"/>
    </mc:Choice>
  </mc:AlternateContent>
  <bookViews>
    <workbookView xWindow="-120" yWindow="-120" windowWidth="29040" windowHeight="15840" tabRatio="816" firstSheet="4" activeTab="17"/>
  </bookViews>
  <sheets>
    <sheet name="Алекс." sheetId="3" r:id="rId1"/>
    <sheet name="Арж" sheetId="4" r:id="rId2"/>
    <sheet name="Бабин" sheetId="5" r:id="rId3"/>
    <sheet name="Кр.Ок" sheetId="6" r:id="rId4"/>
    <sheet name="Ларин" sheetId="7" r:id="rId5"/>
    <sheet name="Покл" sheetId="8" r:id="rId6"/>
    <sheet name="Речк" sheetId="9" r:id="rId7"/>
    <sheet name="Ряб" sheetId="10" r:id="rId8"/>
    <sheet name="Сам" sheetId="11" r:id="rId9"/>
    <sheet name="Солон" sheetId="12" r:id="rId10"/>
    <sheet name="Стеж" sheetId="13" r:id="rId11"/>
    <sheet name="Трехл" sheetId="14" r:id="rId12"/>
    <sheet name="Буз" sheetId="15" r:id="rId13"/>
    <sheet name="Шараш" sheetId="16" r:id="rId14"/>
    <sheet name="Ямин" sheetId="17" r:id="rId15"/>
    <sheet name="Свод с.п." sheetId="18" r:id="rId16"/>
    <sheet name="Райбюд. Табл. № 5" sheetId="21" r:id="rId17"/>
    <sheet name="Конс. бюд. табл. № 18" sheetId="22" r:id="rId18"/>
  </sheets>
  <definedNames>
    <definedName name="_xlnm.Print_Area" localSheetId="2">Бабин!$A$1:$E$66</definedName>
    <definedName name="_xlnm.Print_Area" localSheetId="17">'Конс. бюд. табл. № 18'!$A$1:$K$214</definedName>
    <definedName name="_xlnm.Print_Area" localSheetId="16">'Райбюд. Табл. № 5'!$A$1:$E$185</definedName>
    <definedName name="_xlnm.Print_Area" localSheetId="14">Ямин!$A$1:$E$68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3" i="22" l="1"/>
  <c r="E211" i="22"/>
  <c r="I213" i="22"/>
  <c r="F213" i="22"/>
  <c r="C213" i="22"/>
  <c r="C212" i="22"/>
  <c r="C74" i="18"/>
  <c r="C73" i="18" s="1"/>
  <c r="E73" i="18"/>
  <c r="D73" i="18"/>
  <c r="E74" i="15"/>
  <c r="D74" i="15"/>
  <c r="C74" i="15"/>
  <c r="C48" i="14"/>
  <c r="E66" i="14"/>
  <c r="D66" i="14"/>
  <c r="C66" i="14"/>
  <c r="C52" i="9"/>
  <c r="E69" i="9"/>
  <c r="D69" i="9"/>
  <c r="C69" i="9"/>
  <c r="C50" i="7"/>
  <c r="E67" i="7"/>
  <c r="D67" i="7"/>
  <c r="C67" i="7"/>
  <c r="E70" i="6"/>
  <c r="D70" i="6"/>
  <c r="C70" i="6"/>
  <c r="E67" i="4"/>
  <c r="D67" i="4"/>
  <c r="C67" i="4"/>
  <c r="E57" i="13" l="1"/>
  <c r="E67" i="3" l="1"/>
  <c r="D67" i="3"/>
  <c r="C67" i="3"/>
  <c r="E69" i="3"/>
  <c r="D69" i="3"/>
  <c r="C69" i="3"/>
  <c r="E43" i="8"/>
  <c r="D43" i="8"/>
  <c r="C43" i="8"/>
  <c r="E60" i="12"/>
  <c r="E59" i="12" s="1"/>
  <c r="D60" i="12"/>
  <c r="D59" i="12"/>
  <c r="C60" i="12"/>
  <c r="C59" i="12" s="1"/>
  <c r="E47" i="15"/>
  <c r="D47" i="15"/>
  <c r="C47" i="15"/>
  <c r="C71" i="18" l="1"/>
  <c r="D208" i="22" l="1"/>
  <c r="C208" i="22" s="1"/>
  <c r="D207" i="22"/>
  <c r="C207" i="22" s="1"/>
  <c r="D206" i="22"/>
  <c r="D205" i="22"/>
  <c r="D204" i="22"/>
  <c r="C204" i="22" s="1"/>
  <c r="D203" i="22"/>
  <c r="F203" i="22"/>
  <c r="I208" i="22"/>
  <c r="I207" i="22"/>
  <c r="I206" i="22"/>
  <c r="I205" i="22"/>
  <c r="I204" i="22"/>
  <c r="I203" i="22"/>
  <c r="F208" i="22"/>
  <c r="F207" i="22"/>
  <c r="F206" i="22"/>
  <c r="F205" i="22"/>
  <c r="F204" i="22"/>
  <c r="C206" i="22"/>
  <c r="C205" i="22"/>
  <c r="C203" i="22"/>
  <c r="D212" i="22" l="1"/>
  <c r="K211" i="22"/>
  <c r="J211" i="22"/>
  <c r="H211" i="22"/>
  <c r="G211" i="22"/>
  <c r="F211" i="22" s="1"/>
  <c r="I212" i="22"/>
  <c r="F212" i="22"/>
  <c r="E183" i="21"/>
  <c r="D183" i="21"/>
  <c r="C183" i="21"/>
  <c r="D211" i="22" l="1"/>
  <c r="I211" i="22"/>
  <c r="C211" i="22"/>
  <c r="C175" i="21" l="1"/>
  <c r="E44" i="18" l="1"/>
  <c r="D44" i="18"/>
  <c r="C44" i="18"/>
  <c r="E40" i="11"/>
  <c r="D40" i="11"/>
  <c r="C40" i="11"/>
  <c r="E33" i="6"/>
  <c r="D33" i="6"/>
  <c r="C33" i="6"/>
  <c r="E45" i="6"/>
  <c r="D45" i="6"/>
  <c r="C45" i="6"/>
  <c r="E46" i="3"/>
  <c r="D46" i="3"/>
  <c r="C46" i="3"/>
  <c r="E42" i="5"/>
  <c r="D42" i="5"/>
  <c r="C42" i="5"/>
  <c r="C39" i="5"/>
  <c r="E36" i="17" l="1"/>
  <c r="D36" i="17"/>
  <c r="C36" i="17"/>
  <c r="E34" i="17"/>
  <c r="D34" i="17"/>
  <c r="C34" i="17"/>
  <c r="E39" i="16"/>
  <c r="D39" i="16"/>
  <c r="C39" i="16"/>
  <c r="E37" i="16"/>
  <c r="D37" i="16"/>
  <c r="C37" i="16"/>
  <c r="E38" i="15"/>
  <c r="D38" i="15"/>
  <c r="C38" i="15"/>
  <c r="E36" i="15"/>
  <c r="D36" i="15"/>
  <c r="C36" i="15"/>
  <c r="E36" i="14"/>
  <c r="D36" i="14"/>
  <c r="C36" i="14"/>
  <c r="E34" i="14"/>
  <c r="D34" i="14"/>
  <c r="C34" i="14"/>
  <c r="E36" i="13"/>
  <c r="D36" i="13"/>
  <c r="C36" i="13"/>
  <c r="E36" i="12"/>
  <c r="D36" i="12"/>
  <c r="C36" i="12"/>
  <c r="E34" i="12"/>
  <c r="D34" i="12"/>
  <c r="C34" i="12"/>
  <c r="E36" i="11"/>
  <c r="D36" i="11"/>
  <c r="C36" i="11"/>
  <c r="E34" i="11"/>
  <c r="D34" i="11"/>
  <c r="C34" i="11"/>
  <c r="E39" i="10"/>
  <c r="D39" i="10"/>
  <c r="C39" i="10"/>
  <c r="E37" i="10"/>
  <c r="D37" i="10"/>
  <c r="C37" i="10"/>
  <c r="E36" i="9"/>
  <c r="D36" i="9"/>
  <c r="C36" i="9"/>
  <c r="E34" i="9"/>
  <c r="D34" i="9"/>
  <c r="C34" i="9"/>
  <c r="E36" i="8"/>
  <c r="D36" i="8"/>
  <c r="C36" i="8"/>
  <c r="E34" i="8"/>
  <c r="D34" i="8"/>
  <c r="C34" i="8"/>
  <c r="E36" i="7"/>
  <c r="D36" i="7"/>
  <c r="C36" i="7"/>
  <c r="E34" i="7"/>
  <c r="D34" i="7"/>
  <c r="C34" i="7"/>
  <c r="E38" i="6"/>
  <c r="D38" i="6"/>
  <c r="C38" i="6"/>
  <c r="E36" i="6"/>
  <c r="D36" i="6"/>
  <c r="C36" i="6"/>
  <c r="E33" i="5"/>
  <c r="D33" i="5"/>
  <c r="C33" i="5"/>
  <c r="D38" i="4"/>
  <c r="E38" i="4"/>
  <c r="C38" i="4"/>
  <c r="E36" i="4"/>
  <c r="D36" i="4"/>
  <c r="C36" i="4"/>
  <c r="E39" i="3"/>
  <c r="D39" i="3"/>
  <c r="C39" i="3"/>
  <c r="E37" i="3"/>
  <c r="D37" i="3"/>
  <c r="C37" i="3"/>
  <c r="C36" i="3" s="1"/>
  <c r="D40" i="8"/>
  <c r="E40" i="8"/>
  <c r="E44" i="15"/>
  <c r="D44" i="15"/>
  <c r="C44" i="15"/>
  <c r="C40" i="8"/>
  <c r="E43" i="11"/>
  <c r="D43" i="11"/>
  <c r="C43" i="11"/>
  <c r="E31" i="17"/>
  <c r="D31" i="17"/>
  <c r="C31" i="17"/>
  <c r="E34" i="16"/>
  <c r="D34" i="16"/>
  <c r="C34" i="16"/>
  <c r="E33" i="15"/>
  <c r="D33" i="15"/>
  <c r="C33" i="15"/>
  <c r="E31" i="14"/>
  <c r="D31" i="14"/>
  <c r="C31" i="14"/>
  <c r="E31" i="12" l="1"/>
  <c r="D31" i="12"/>
  <c r="C31" i="12"/>
  <c r="E31" i="11"/>
  <c r="D31" i="11"/>
  <c r="C31" i="11"/>
  <c r="E31" i="9"/>
  <c r="D31" i="9"/>
  <c r="C31" i="9"/>
  <c r="E31" i="8"/>
  <c r="D31" i="8"/>
  <c r="C31" i="8"/>
  <c r="E31" i="7"/>
  <c r="D31" i="7"/>
  <c r="C31" i="7"/>
  <c r="E30" i="5"/>
  <c r="D30" i="5"/>
  <c r="C30" i="5"/>
  <c r="E33" i="4"/>
  <c r="D33" i="4"/>
  <c r="C33" i="4"/>
  <c r="E26" i="10" l="1"/>
  <c r="E17" i="4" l="1"/>
  <c r="D17" i="4"/>
  <c r="C17" i="4"/>
  <c r="K64" i="22" l="1"/>
  <c r="I64" i="22" s="1"/>
  <c r="H64" i="22"/>
  <c r="C43" i="6"/>
  <c r="F64" i="22" l="1"/>
  <c r="E64" i="22"/>
  <c r="J21" i="22"/>
  <c r="G21" i="22"/>
  <c r="J201" i="22"/>
  <c r="I201" i="22" s="1"/>
  <c r="G201" i="22"/>
  <c r="F201" i="22" s="1"/>
  <c r="D201" i="22"/>
  <c r="D200" i="22" s="1"/>
  <c r="C200" i="22" s="1"/>
  <c r="K200" i="22"/>
  <c r="J200" i="22"/>
  <c r="I200" i="22" s="1"/>
  <c r="G145" i="22"/>
  <c r="G144" i="22" s="1"/>
  <c r="D145" i="22"/>
  <c r="D144" i="22" s="1"/>
  <c r="K144" i="22"/>
  <c r="J144" i="22"/>
  <c r="I144" i="22" s="1"/>
  <c r="I145" i="22"/>
  <c r="H144" i="22"/>
  <c r="E144" i="22"/>
  <c r="E122" i="21"/>
  <c r="D122" i="21"/>
  <c r="C122" i="21"/>
  <c r="D139" i="22"/>
  <c r="C139" i="22" s="1"/>
  <c r="K138" i="22"/>
  <c r="J138" i="22"/>
  <c r="I139" i="22"/>
  <c r="H138" i="22"/>
  <c r="G138" i="22"/>
  <c r="F139" i="22"/>
  <c r="E138" i="22"/>
  <c r="E116" i="21"/>
  <c r="D116" i="21"/>
  <c r="C116" i="21"/>
  <c r="J148" i="22"/>
  <c r="I148" i="22" s="1"/>
  <c r="G148" i="22"/>
  <c r="F148" i="22" s="1"/>
  <c r="D148" i="22"/>
  <c r="C148" i="22" s="1"/>
  <c r="E124" i="21"/>
  <c r="D124" i="21"/>
  <c r="C124" i="21"/>
  <c r="E171" i="21"/>
  <c r="D171" i="21"/>
  <c r="C171" i="21"/>
  <c r="G200" i="22" l="1"/>
  <c r="F200" i="22" s="1"/>
  <c r="C144" i="22"/>
  <c r="C64" i="22"/>
  <c r="C201" i="22"/>
  <c r="C145" i="22"/>
  <c r="F144" i="22"/>
  <c r="F145" i="22"/>
  <c r="F138" i="22"/>
  <c r="D138" i="22"/>
  <c r="C138" i="22" s="1"/>
  <c r="I138" i="22"/>
  <c r="C51" i="21"/>
  <c r="C12" i="21" l="1"/>
  <c r="E19" i="18"/>
  <c r="K21" i="22" s="1"/>
  <c r="D19" i="18"/>
  <c r="H21" i="22" s="1"/>
  <c r="F21" i="22" s="1"/>
  <c r="C19" i="18"/>
  <c r="E21" i="22" s="1"/>
  <c r="E18" i="18"/>
  <c r="K20" i="22" s="1"/>
  <c r="D18" i="18"/>
  <c r="H20" i="22" s="1"/>
  <c r="C18" i="18"/>
  <c r="E20" i="22" s="1"/>
  <c r="C18" i="16"/>
  <c r="E18" i="15"/>
  <c r="D18" i="15"/>
  <c r="C18" i="15"/>
  <c r="E18" i="10"/>
  <c r="D18" i="10"/>
  <c r="C18" i="10"/>
  <c r="E18" i="6"/>
  <c r="D18" i="6"/>
  <c r="C18" i="6"/>
  <c r="E17" i="3"/>
  <c r="D17" i="3"/>
  <c r="C17" i="3"/>
  <c r="E18" i="16"/>
  <c r="D18" i="16"/>
  <c r="D12" i="21"/>
  <c r="J20" i="22"/>
  <c r="G20" i="22"/>
  <c r="D21" i="22"/>
  <c r="D20" i="22"/>
  <c r="E12" i="21"/>
  <c r="F20" i="22" l="1"/>
  <c r="C20" i="22"/>
  <c r="I21" i="22"/>
  <c r="I20" i="22"/>
  <c r="C21" i="22"/>
  <c r="E51" i="18" l="1"/>
  <c r="K123" i="22" s="1"/>
  <c r="I123" i="22" s="1"/>
  <c r="D51" i="18"/>
  <c r="H123" i="22" s="1"/>
  <c r="C51" i="18"/>
  <c r="E123" i="22" s="1"/>
  <c r="C123" i="22" s="1"/>
  <c r="C122" i="22" s="1"/>
  <c r="J122" i="22"/>
  <c r="G122" i="22"/>
  <c r="D122" i="22"/>
  <c r="E48" i="17"/>
  <c r="E38" i="17" s="1"/>
  <c r="D48" i="17"/>
  <c r="D38" i="17" s="1"/>
  <c r="C48" i="17"/>
  <c r="C38" i="17" s="1"/>
  <c r="E50" i="16"/>
  <c r="D50" i="16"/>
  <c r="C50" i="16"/>
  <c r="E46" i="5"/>
  <c r="D46" i="5"/>
  <c r="C46" i="5"/>
  <c r="C49" i="3"/>
  <c r="D49" i="3"/>
  <c r="E49" i="3"/>
  <c r="C51" i="3"/>
  <c r="C48" i="3" s="1"/>
  <c r="D51" i="3"/>
  <c r="E51" i="3"/>
  <c r="H122" i="22" l="1"/>
  <c r="F123" i="22"/>
  <c r="F122" i="22" s="1"/>
  <c r="F121" i="22" s="1"/>
  <c r="K122" i="22"/>
  <c r="E122" i="22"/>
  <c r="D48" i="3"/>
  <c r="E48" i="3"/>
  <c r="E15" i="18"/>
  <c r="D15" i="18"/>
  <c r="I122" i="22" l="1"/>
  <c r="E17" i="18"/>
  <c r="D17" i="18"/>
  <c r="C13" i="18" l="1"/>
  <c r="C15" i="18"/>
  <c r="C17" i="18"/>
  <c r="J103" i="22" l="1"/>
  <c r="I103" i="22" s="1"/>
  <c r="G103" i="22"/>
  <c r="F103" i="22" s="1"/>
  <c r="D103" i="22"/>
  <c r="C103" i="22" s="1"/>
  <c r="K102" i="22"/>
  <c r="H102" i="22"/>
  <c r="E102" i="22"/>
  <c r="E82" i="21"/>
  <c r="D82" i="21"/>
  <c r="C82" i="21"/>
  <c r="K97" i="22"/>
  <c r="H97" i="22"/>
  <c r="E97" i="22"/>
  <c r="J101" i="22"/>
  <c r="I101" i="22" s="1"/>
  <c r="G101" i="22"/>
  <c r="F101" i="22" s="1"/>
  <c r="D101" i="22"/>
  <c r="C101" i="22" s="1"/>
  <c r="E77" i="21"/>
  <c r="D77" i="21"/>
  <c r="C77" i="21"/>
  <c r="C26" i="21"/>
  <c r="D29" i="22"/>
  <c r="D30" i="22"/>
  <c r="G29" i="22"/>
  <c r="G30" i="22"/>
  <c r="J29" i="22"/>
  <c r="J30" i="22"/>
  <c r="E43" i="21"/>
  <c r="D43" i="21"/>
  <c r="C43" i="21"/>
  <c r="E48" i="21"/>
  <c r="E47" i="21" s="1"/>
  <c r="D48" i="21"/>
  <c r="D47" i="21" s="1"/>
  <c r="C48" i="21"/>
  <c r="C47" i="21" s="1"/>
  <c r="E45" i="21"/>
  <c r="D45" i="21"/>
  <c r="C45" i="21"/>
  <c r="E41" i="21"/>
  <c r="D41" i="21"/>
  <c r="C41" i="21"/>
  <c r="D40" i="21" l="1"/>
  <c r="C40" i="21"/>
  <c r="C39" i="21" s="1"/>
  <c r="E40" i="21"/>
  <c r="J157" i="22"/>
  <c r="G157" i="22"/>
  <c r="D157" i="22"/>
  <c r="J179" i="22"/>
  <c r="I179" i="22" s="1"/>
  <c r="J178" i="22"/>
  <c r="I178" i="22" s="1"/>
  <c r="J177" i="22"/>
  <c r="I177" i="22" s="1"/>
  <c r="G179" i="22"/>
  <c r="F179" i="22" s="1"/>
  <c r="G178" i="22"/>
  <c r="F178" i="22" s="1"/>
  <c r="G177" i="22"/>
  <c r="F177" i="22" s="1"/>
  <c r="D179" i="22"/>
  <c r="C179" i="22" s="1"/>
  <c r="D178" i="22"/>
  <c r="C178" i="22" s="1"/>
  <c r="D177" i="22"/>
  <c r="C177" i="22" s="1"/>
  <c r="I157" i="22" l="1"/>
  <c r="F157" i="22"/>
  <c r="C157" i="22"/>
  <c r="J142" i="22"/>
  <c r="K142" i="22"/>
  <c r="H142" i="22"/>
  <c r="G142" i="22"/>
  <c r="E142" i="22"/>
  <c r="D143" i="22"/>
  <c r="D142" i="22" s="1"/>
  <c r="I143" i="22"/>
  <c r="F143" i="22"/>
  <c r="E120" i="21"/>
  <c r="D120" i="21"/>
  <c r="C120" i="21"/>
  <c r="I142" i="22" l="1"/>
  <c r="C143" i="22"/>
  <c r="F142" i="22"/>
  <c r="C142" i="22"/>
  <c r="D51" i="21" l="1"/>
  <c r="E51" i="21"/>
  <c r="E23" i="8"/>
  <c r="J149" i="22" l="1"/>
  <c r="I149" i="22" s="1"/>
  <c r="G149" i="22"/>
  <c r="F149" i="22" s="1"/>
  <c r="D149" i="22"/>
  <c r="C149" i="22" s="1"/>
  <c r="J151" i="22" l="1"/>
  <c r="I151" i="22" s="1"/>
  <c r="G151" i="22"/>
  <c r="F151" i="22" s="1"/>
  <c r="D151" i="22"/>
  <c r="C151" i="22" s="1"/>
  <c r="J119" i="22" l="1"/>
  <c r="G119" i="22"/>
  <c r="G118" i="22" s="1"/>
  <c r="D119" i="22"/>
  <c r="D118" i="22" s="1"/>
  <c r="K118" i="22"/>
  <c r="K115" i="22" s="1"/>
  <c r="J118" i="22"/>
  <c r="H118" i="22"/>
  <c r="H115" i="22" s="1"/>
  <c r="E118" i="22"/>
  <c r="E115" i="22" s="1"/>
  <c r="J114" i="22"/>
  <c r="I114" i="22" s="1"/>
  <c r="G114" i="22"/>
  <c r="F114" i="22" s="1"/>
  <c r="D114" i="22"/>
  <c r="K110" i="22"/>
  <c r="H110" i="22"/>
  <c r="E110" i="22"/>
  <c r="C114" i="22"/>
  <c r="J113" i="22"/>
  <c r="G113" i="22"/>
  <c r="D113" i="22"/>
  <c r="J112" i="22"/>
  <c r="G112" i="22"/>
  <c r="D112" i="22"/>
  <c r="J111" i="22"/>
  <c r="G111" i="22"/>
  <c r="D111" i="22"/>
  <c r="J104" i="22"/>
  <c r="G104" i="22"/>
  <c r="G102" i="22" s="1"/>
  <c r="D104" i="22"/>
  <c r="D102" i="22" s="1"/>
  <c r="J94" i="22"/>
  <c r="I94" i="22" s="1"/>
  <c r="G94" i="22"/>
  <c r="F94" i="22" s="1"/>
  <c r="D94" i="22"/>
  <c r="C94" i="22" s="1"/>
  <c r="K92" i="22"/>
  <c r="H92" i="22"/>
  <c r="E92" i="22"/>
  <c r="J88" i="22"/>
  <c r="I88" i="22" s="1"/>
  <c r="G88" i="22"/>
  <c r="F88" i="22" s="1"/>
  <c r="D88" i="22"/>
  <c r="C88" i="22" s="1"/>
  <c r="K86" i="22"/>
  <c r="H86" i="22"/>
  <c r="E86" i="22"/>
  <c r="K81" i="22"/>
  <c r="H81" i="22"/>
  <c r="E81" i="22"/>
  <c r="J85" i="22"/>
  <c r="I85" i="22" s="1"/>
  <c r="G85" i="22"/>
  <c r="F85" i="22" s="1"/>
  <c r="D85" i="22"/>
  <c r="C85" i="22" s="1"/>
  <c r="C102" i="21"/>
  <c r="E90" i="21"/>
  <c r="D90" i="21"/>
  <c r="C90" i="21"/>
  <c r="C69" i="21"/>
  <c r="E98" i="21"/>
  <c r="E95" i="21" s="1"/>
  <c r="D98" i="21"/>
  <c r="D95" i="21" s="1"/>
  <c r="C98" i="21"/>
  <c r="C95" i="21" s="1"/>
  <c r="E72" i="21"/>
  <c r="D72" i="21"/>
  <c r="C72" i="21"/>
  <c r="E66" i="21"/>
  <c r="D66" i="21"/>
  <c r="C66" i="21"/>
  <c r="E61" i="21"/>
  <c r="D61" i="21"/>
  <c r="C61" i="21"/>
  <c r="I104" i="22" l="1"/>
  <c r="J102" i="22"/>
  <c r="I102" i="22" s="1"/>
  <c r="J110" i="22"/>
  <c r="D110" i="22"/>
  <c r="C104" i="22"/>
  <c r="G110" i="22"/>
  <c r="F102" i="22"/>
  <c r="C102" i="22"/>
  <c r="F104" i="22"/>
  <c r="J19" i="22"/>
  <c r="G19" i="22"/>
  <c r="D19" i="22"/>
  <c r="K19" i="22"/>
  <c r="H19" i="22"/>
  <c r="E19" i="22"/>
  <c r="D25" i="4"/>
  <c r="C25" i="4"/>
  <c r="I19" i="22" l="1"/>
  <c r="C19" i="22"/>
  <c r="F19" i="22"/>
  <c r="E49" i="18"/>
  <c r="E48" i="18" s="1"/>
  <c r="D49" i="18"/>
  <c r="D48" i="18" s="1"/>
  <c r="C49" i="18"/>
  <c r="C48" i="18" s="1"/>
  <c r="E45" i="17"/>
  <c r="D45" i="17"/>
  <c r="C45" i="17"/>
  <c r="K197" i="22" l="1"/>
  <c r="H197" i="22"/>
  <c r="H195" i="22" l="1"/>
  <c r="D34" i="22" l="1"/>
  <c r="I119" i="22" l="1"/>
  <c r="F119" i="22"/>
  <c r="C119" i="22"/>
  <c r="J84" i="22"/>
  <c r="I84" i="22" s="1"/>
  <c r="G84" i="22"/>
  <c r="F84" i="22" s="1"/>
  <c r="D84" i="22"/>
  <c r="C84" i="22" s="1"/>
  <c r="J196" i="22" l="1"/>
  <c r="J195" i="22" s="1"/>
  <c r="G196" i="22"/>
  <c r="F196" i="22" s="1"/>
  <c r="D196" i="22"/>
  <c r="D195" i="22" s="1"/>
  <c r="K198" i="22"/>
  <c r="J199" i="22"/>
  <c r="I199" i="22" s="1"/>
  <c r="G199" i="22"/>
  <c r="G198" i="22" s="1"/>
  <c r="F198" i="22" s="1"/>
  <c r="D199" i="22"/>
  <c r="C199" i="22" s="1"/>
  <c r="J209" i="22"/>
  <c r="J202" i="22" s="1"/>
  <c r="G209" i="22"/>
  <c r="G202" i="22" s="1"/>
  <c r="D209" i="22"/>
  <c r="J189" i="22"/>
  <c r="J188" i="22" s="1"/>
  <c r="I188" i="22" s="1"/>
  <c r="G189" i="22"/>
  <c r="G188" i="22" s="1"/>
  <c r="F188" i="22" s="1"/>
  <c r="D189" i="22"/>
  <c r="C189" i="22" s="1"/>
  <c r="J158" i="22"/>
  <c r="I158" i="22" s="1"/>
  <c r="J156" i="22"/>
  <c r="I156" i="22" s="1"/>
  <c r="J155" i="22"/>
  <c r="I155" i="22" s="1"/>
  <c r="J154" i="22"/>
  <c r="I154" i="22" s="1"/>
  <c r="J153" i="22"/>
  <c r="I153" i="22" s="1"/>
  <c r="G158" i="22"/>
  <c r="F158" i="22" s="1"/>
  <c r="G156" i="22"/>
  <c r="F156" i="22" s="1"/>
  <c r="D158" i="22"/>
  <c r="C158" i="22" s="1"/>
  <c r="D156" i="22"/>
  <c r="C156" i="22" s="1"/>
  <c r="G155" i="22"/>
  <c r="F155" i="22" s="1"/>
  <c r="G154" i="22"/>
  <c r="F154" i="22" s="1"/>
  <c r="G153" i="22"/>
  <c r="F153" i="22" s="1"/>
  <c r="D155" i="22"/>
  <c r="C155" i="22" s="1"/>
  <c r="D154" i="22"/>
  <c r="C154" i="22" s="1"/>
  <c r="D153" i="22"/>
  <c r="C153" i="22" s="1"/>
  <c r="J141" i="22"/>
  <c r="G141" i="22"/>
  <c r="J137" i="22"/>
  <c r="J136" i="22" s="1"/>
  <c r="G137" i="22"/>
  <c r="F137" i="22" s="1"/>
  <c r="E136" i="22"/>
  <c r="K136" i="22"/>
  <c r="H136" i="22"/>
  <c r="D137" i="22"/>
  <c r="D136" i="22" s="1"/>
  <c r="C209" i="22" l="1"/>
  <c r="D202" i="22"/>
  <c r="C136" i="22"/>
  <c r="G136" i="22"/>
  <c r="F136" i="22" s="1"/>
  <c r="G195" i="22"/>
  <c r="J198" i="22"/>
  <c r="I198" i="22" s="1"/>
  <c r="F209" i="22"/>
  <c r="D198" i="22"/>
  <c r="C198" i="22" s="1"/>
  <c r="I209" i="22"/>
  <c r="F199" i="22"/>
  <c r="I189" i="22"/>
  <c r="F189" i="22"/>
  <c r="D188" i="22"/>
  <c r="C188" i="22" s="1"/>
  <c r="I136" i="22"/>
  <c r="C137" i="22"/>
  <c r="I137" i="22"/>
  <c r="F195" i="22" l="1"/>
  <c r="G194" i="22"/>
  <c r="J194" i="22"/>
  <c r="D194" i="22"/>
  <c r="E169" i="21"/>
  <c r="D169" i="21"/>
  <c r="C169" i="21"/>
  <c r="E162" i="21"/>
  <c r="D162" i="21"/>
  <c r="C162" i="21"/>
  <c r="E175" i="21" l="1"/>
  <c r="D175" i="21"/>
  <c r="E173" i="21"/>
  <c r="E168" i="21" s="1"/>
  <c r="D173" i="21"/>
  <c r="C173" i="21"/>
  <c r="C168" i="21" s="1"/>
  <c r="E114" i="21"/>
  <c r="D114" i="21"/>
  <c r="C114" i="21"/>
  <c r="D168" i="21" l="1"/>
  <c r="J125" i="22"/>
  <c r="I125" i="22" s="1"/>
  <c r="G125" i="22"/>
  <c r="G124" i="22" s="1"/>
  <c r="D125" i="22"/>
  <c r="C125" i="22" s="1"/>
  <c r="J121" i="22"/>
  <c r="I121" i="22" s="1"/>
  <c r="J120" i="22"/>
  <c r="I120" i="22" s="1"/>
  <c r="I118" i="22"/>
  <c r="J117" i="22"/>
  <c r="I117" i="22" s="1"/>
  <c r="J116" i="22"/>
  <c r="G121" i="22"/>
  <c r="G120" i="22"/>
  <c r="F120" i="22" s="1"/>
  <c r="F118" i="22"/>
  <c r="G117" i="22"/>
  <c r="F117" i="22" s="1"/>
  <c r="G116" i="22"/>
  <c r="D121" i="22"/>
  <c r="C121" i="22" s="1"/>
  <c r="D120" i="22"/>
  <c r="C120" i="22" s="1"/>
  <c r="C118" i="22"/>
  <c r="D117" i="22"/>
  <c r="C117" i="22" s="1"/>
  <c r="D116" i="22"/>
  <c r="I113" i="22"/>
  <c r="I112" i="22"/>
  <c r="F113" i="22"/>
  <c r="F112" i="22"/>
  <c r="F111" i="22"/>
  <c r="C112" i="22"/>
  <c r="C111" i="22"/>
  <c r="J109" i="22"/>
  <c r="I109" i="22" s="1"/>
  <c r="J108" i="22"/>
  <c r="I108" i="22" s="1"/>
  <c r="J107" i="22"/>
  <c r="I107" i="22" s="1"/>
  <c r="J106" i="22"/>
  <c r="I106" i="22" s="1"/>
  <c r="G109" i="22"/>
  <c r="F109" i="22" s="1"/>
  <c r="G108" i="22"/>
  <c r="F108" i="22" s="1"/>
  <c r="G107" i="22"/>
  <c r="F107" i="22" s="1"/>
  <c r="G106" i="22"/>
  <c r="F106" i="22" s="1"/>
  <c r="D109" i="22"/>
  <c r="C109" i="22" s="1"/>
  <c r="D108" i="22"/>
  <c r="C108" i="22" s="1"/>
  <c r="D107" i="22"/>
  <c r="C107" i="22" s="1"/>
  <c r="D106" i="22"/>
  <c r="J100" i="22"/>
  <c r="I100" i="22" s="1"/>
  <c r="J99" i="22"/>
  <c r="I99" i="22" s="1"/>
  <c r="J98" i="22"/>
  <c r="G100" i="22"/>
  <c r="F100" i="22" s="1"/>
  <c r="G99" i="22"/>
  <c r="F99" i="22" s="1"/>
  <c r="G98" i="22"/>
  <c r="D100" i="22"/>
  <c r="C100" i="22" s="1"/>
  <c r="D99" i="22"/>
  <c r="D98" i="22"/>
  <c r="J96" i="22"/>
  <c r="I96" i="22" s="1"/>
  <c r="G96" i="22"/>
  <c r="F96" i="22" s="1"/>
  <c r="D96" i="22"/>
  <c r="C96" i="22" s="1"/>
  <c r="J93" i="22"/>
  <c r="G93" i="22"/>
  <c r="D93" i="22"/>
  <c r="D92" i="22" s="1"/>
  <c r="J91" i="22"/>
  <c r="J90" i="22"/>
  <c r="I90" i="22" s="1"/>
  <c r="G91" i="22"/>
  <c r="F91" i="22" s="1"/>
  <c r="G90" i="22"/>
  <c r="D91" i="22"/>
  <c r="C91" i="22" s="1"/>
  <c r="D90" i="22"/>
  <c r="C90" i="22" s="1"/>
  <c r="J87" i="22"/>
  <c r="J86" i="22" s="1"/>
  <c r="G87" i="22"/>
  <c r="D87" i="22"/>
  <c r="J83" i="22"/>
  <c r="G83" i="22"/>
  <c r="F83" i="22" s="1"/>
  <c r="J82" i="22"/>
  <c r="G82" i="22"/>
  <c r="D83" i="22"/>
  <c r="D82" i="22"/>
  <c r="K124" i="22"/>
  <c r="H124" i="22"/>
  <c r="E124" i="22"/>
  <c r="K105" i="22"/>
  <c r="K80" i="22" s="1"/>
  <c r="H105" i="22"/>
  <c r="E105" i="22"/>
  <c r="K95" i="22"/>
  <c r="H95" i="22"/>
  <c r="E95" i="22"/>
  <c r="K89" i="22"/>
  <c r="H89" i="22"/>
  <c r="E89" i="22"/>
  <c r="E69" i="21"/>
  <c r="D69" i="21"/>
  <c r="E102" i="21"/>
  <c r="D102" i="21"/>
  <c r="E85" i="21"/>
  <c r="D85" i="21"/>
  <c r="C85" i="21"/>
  <c r="E75" i="21"/>
  <c r="D75" i="21"/>
  <c r="C75" i="21"/>
  <c r="H80" i="22" l="1"/>
  <c r="H79" i="22" s="1"/>
  <c r="E80" i="22"/>
  <c r="E79" i="22" s="1"/>
  <c r="J97" i="22"/>
  <c r="I97" i="22" s="1"/>
  <c r="G97" i="22"/>
  <c r="F97" i="22" s="1"/>
  <c r="C98" i="22"/>
  <c r="D97" i="22"/>
  <c r="C97" i="22" s="1"/>
  <c r="G115" i="22"/>
  <c r="F115" i="22" s="1"/>
  <c r="D81" i="22"/>
  <c r="C81" i="22" s="1"/>
  <c r="J115" i="22"/>
  <c r="I115" i="22" s="1"/>
  <c r="D115" i="22"/>
  <c r="C115" i="22" s="1"/>
  <c r="J81" i="22"/>
  <c r="I81" i="22" s="1"/>
  <c r="F93" i="22"/>
  <c r="G92" i="22"/>
  <c r="F92" i="22" s="1"/>
  <c r="I93" i="22"/>
  <c r="J92" i="22"/>
  <c r="I92" i="22" s="1"/>
  <c r="C87" i="22"/>
  <c r="D86" i="22"/>
  <c r="C86" i="22" s="1"/>
  <c r="F87" i="22"/>
  <c r="G86" i="22"/>
  <c r="F86" i="22" s="1"/>
  <c r="G81" i="22"/>
  <c r="F81" i="22" s="1"/>
  <c r="E60" i="21"/>
  <c r="E59" i="21" s="1"/>
  <c r="D60" i="21"/>
  <c r="D59" i="21" s="1"/>
  <c r="C60" i="21"/>
  <c r="C59" i="21" s="1"/>
  <c r="I116" i="22"/>
  <c r="F116" i="22"/>
  <c r="I82" i="22"/>
  <c r="C116" i="22"/>
  <c r="I98" i="22"/>
  <c r="D124" i="22"/>
  <c r="C124" i="22" s="1"/>
  <c r="G89" i="22"/>
  <c r="F89" i="22" s="1"/>
  <c r="J95" i="22"/>
  <c r="I95" i="22" s="1"/>
  <c r="C93" i="22"/>
  <c r="J89" i="22"/>
  <c r="I89" i="22" s="1"/>
  <c r="J124" i="22"/>
  <c r="I124" i="22" s="1"/>
  <c r="D89" i="22"/>
  <c r="C89" i="22" s="1"/>
  <c r="D105" i="22"/>
  <c r="C105" i="22" s="1"/>
  <c r="F110" i="22"/>
  <c r="F124" i="22"/>
  <c r="C99" i="22"/>
  <c r="C110" i="22"/>
  <c r="D95" i="22"/>
  <c r="C95" i="22" s="1"/>
  <c r="I86" i="22"/>
  <c r="F125" i="22"/>
  <c r="I110" i="22"/>
  <c r="I111" i="22"/>
  <c r="C113" i="22"/>
  <c r="J105" i="22"/>
  <c r="I105" i="22" s="1"/>
  <c r="G105" i="22"/>
  <c r="F105" i="22" s="1"/>
  <c r="C106" i="22"/>
  <c r="F98" i="22"/>
  <c r="G95" i="22"/>
  <c r="F95" i="22" s="1"/>
  <c r="C92" i="22"/>
  <c r="I91" i="22"/>
  <c r="F90" i="22"/>
  <c r="I87" i="22"/>
  <c r="I83" i="22"/>
  <c r="F82" i="22"/>
  <c r="C82" i="22"/>
  <c r="C83" i="22"/>
  <c r="K79" i="22"/>
  <c r="E31" i="13"/>
  <c r="C40" i="5"/>
  <c r="C41" i="18" s="1"/>
  <c r="J80" i="22" l="1"/>
  <c r="J79" i="22" s="1"/>
  <c r="I79" i="22" s="1"/>
  <c r="G80" i="22"/>
  <c r="G79" i="22" s="1"/>
  <c r="D80" i="22"/>
  <c r="D79" i="22" s="1"/>
  <c r="C79" i="22" s="1"/>
  <c r="F80" i="22" l="1"/>
  <c r="I80" i="22"/>
  <c r="C80" i="22"/>
  <c r="F79" i="22"/>
  <c r="J133" i="22" l="1"/>
  <c r="I133" i="22" s="1"/>
  <c r="G133" i="22"/>
  <c r="G132" i="22" s="1"/>
  <c r="D133" i="22"/>
  <c r="D132" i="22" s="1"/>
  <c r="K132" i="22"/>
  <c r="H132" i="22"/>
  <c r="E132" i="22"/>
  <c r="E110" i="21"/>
  <c r="D110" i="21"/>
  <c r="C110" i="21"/>
  <c r="F133" i="22" l="1"/>
  <c r="C133" i="22"/>
  <c r="J132" i="22"/>
  <c r="F132" i="22"/>
  <c r="C132" i="22"/>
  <c r="I196" i="22"/>
  <c r="I132" i="22" l="1"/>
  <c r="C196" i="22"/>
  <c r="D135" i="22"/>
  <c r="D134" i="22" s="1"/>
  <c r="D141" i="22"/>
  <c r="D140" i="22" s="1"/>
  <c r="D147" i="22"/>
  <c r="D150" i="22"/>
  <c r="C150" i="22" s="1"/>
  <c r="D152" i="22"/>
  <c r="C152" i="22" s="1"/>
  <c r="D161" i="22"/>
  <c r="D163" i="22"/>
  <c r="D164" i="22"/>
  <c r="C164" i="22" s="1"/>
  <c r="D165" i="22"/>
  <c r="D166" i="22"/>
  <c r="C166" i="22" s="1"/>
  <c r="D167" i="22"/>
  <c r="C167" i="22" s="1"/>
  <c r="D168" i="22"/>
  <c r="C168" i="22" s="1"/>
  <c r="D169" i="22"/>
  <c r="C169" i="22" s="1"/>
  <c r="D170" i="22"/>
  <c r="C170" i="22" s="1"/>
  <c r="D171" i="22"/>
  <c r="C171" i="22" s="1"/>
  <c r="D172" i="22"/>
  <c r="C172" i="22" s="1"/>
  <c r="D173" i="22"/>
  <c r="C173" i="22" s="1"/>
  <c r="D174" i="22"/>
  <c r="C174" i="22" s="1"/>
  <c r="D175" i="22"/>
  <c r="C175" i="22" s="1"/>
  <c r="D182" i="22"/>
  <c r="C182" i="22" s="1"/>
  <c r="D183" i="22"/>
  <c r="C183" i="22" s="1"/>
  <c r="D185" i="22"/>
  <c r="D184" i="22" s="1"/>
  <c r="D191" i="22"/>
  <c r="D190" i="22" s="1"/>
  <c r="D193" i="22"/>
  <c r="D192" i="22" s="1"/>
  <c r="D15" i="22"/>
  <c r="D16" i="22"/>
  <c r="D17" i="22"/>
  <c r="D18" i="22"/>
  <c r="D32" i="22"/>
  <c r="D31" i="22" s="1"/>
  <c r="D33" i="22"/>
  <c r="D36" i="22"/>
  <c r="D35" i="22" s="1"/>
  <c r="C29" i="22"/>
  <c r="D47" i="22"/>
  <c r="D46" i="22" s="1"/>
  <c r="D23" i="22"/>
  <c r="D24" i="22"/>
  <c r="D25" i="22"/>
  <c r="D26" i="22"/>
  <c r="D38" i="22"/>
  <c r="D41" i="22"/>
  <c r="D43" i="22"/>
  <c r="D54" i="22"/>
  <c r="D53" i="22" s="1"/>
  <c r="D59" i="22"/>
  <c r="D58" i="22" s="1"/>
  <c r="D56" i="22"/>
  <c r="D55" i="22" s="1"/>
  <c r="D63" i="22"/>
  <c r="D67" i="22"/>
  <c r="C67" i="22" s="1"/>
  <c r="D68" i="22"/>
  <c r="C68" i="22" s="1"/>
  <c r="D75" i="22"/>
  <c r="D78" i="22"/>
  <c r="D77" i="22" s="1"/>
  <c r="D69" i="22"/>
  <c r="H31" i="22"/>
  <c r="H35" i="22"/>
  <c r="H28" i="22"/>
  <c r="K31" i="22"/>
  <c r="K35" i="22"/>
  <c r="K28" i="22"/>
  <c r="J32" i="22"/>
  <c r="J34" i="22"/>
  <c r="J33" i="22" s="1"/>
  <c r="J36" i="22"/>
  <c r="J35" i="22" s="1"/>
  <c r="I35" i="22" s="1"/>
  <c r="I30" i="22"/>
  <c r="G32" i="22"/>
  <c r="G31" i="22" s="1"/>
  <c r="G34" i="22"/>
  <c r="G36" i="22"/>
  <c r="G35" i="22" s="1"/>
  <c r="F30" i="22"/>
  <c r="E31" i="22"/>
  <c r="E35" i="22"/>
  <c r="E28" i="22"/>
  <c r="E26" i="21"/>
  <c r="D26" i="21"/>
  <c r="E46" i="22"/>
  <c r="E55" i="22"/>
  <c r="E53" i="22"/>
  <c r="E62" i="22"/>
  <c r="E61" i="22" s="1"/>
  <c r="E66" i="22"/>
  <c r="E65" i="22" s="1"/>
  <c r="E76" i="22"/>
  <c r="E77" i="22"/>
  <c r="G161" i="22"/>
  <c r="F161" i="22" s="1"/>
  <c r="G182" i="22"/>
  <c r="F182" i="22" s="1"/>
  <c r="G183" i="22"/>
  <c r="F183" i="22" s="1"/>
  <c r="G173" i="22"/>
  <c r="F173" i="22" s="1"/>
  <c r="G174" i="22"/>
  <c r="F174" i="22" s="1"/>
  <c r="G175" i="22"/>
  <c r="F175" i="22" s="1"/>
  <c r="G163" i="22"/>
  <c r="G164" i="22"/>
  <c r="G165" i="22"/>
  <c r="F165" i="22" s="1"/>
  <c r="G166" i="22"/>
  <c r="F166" i="22" s="1"/>
  <c r="G167" i="22"/>
  <c r="F167" i="22" s="1"/>
  <c r="G168" i="22"/>
  <c r="F168" i="22" s="1"/>
  <c r="G169" i="22"/>
  <c r="F169" i="22" s="1"/>
  <c r="G170" i="22"/>
  <c r="F170" i="22" s="1"/>
  <c r="G171" i="22"/>
  <c r="F171" i="22" s="1"/>
  <c r="G172" i="22"/>
  <c r="F172" i="22" s="1"/>
  <c r="G185" i="22"/>
  <c r="G184" i="22" s="1"/>
  <c r="G191" i="22"/>
  <c r="G190" i="22" s="1"/>
  <c r="G193" i="22"/>
  <c r="G192" i="22" s="1"/>
  <c r="G135" i="22"/>
  <c r="G134" i="22" s="1"/>
  <c r="G147" i="22"/>
  <c r="G150" i="22"/>
  <c r="F150" i="22" s="1"/>
  <c r="G152" i="22"/>
  <c r="F152" i="22" s="1"/>
  <c r="G67" i="22"/>
  <c r="G68" i="22"/>
  <c r="F68" i="22" s="1"/>
  <c r="G54" i="22"/>
  <c r="G53" i="22" s="1"/>
  <c r="G59" i="22"/>
  <c r="G58" i="22" s="1"/>
  <c r="G56" i="22"/>
  <c r="G55" i="22" s="1"/>
  <c r="G63" i="22"/>
  <c r="G62" i="22" s="1"/>
  <c r="G75" i="22"/>
  <c r="G74" i="22" s="1"/>
  <c r="G78" i="22"/>
  <c r="G77" i="22" s="1"/>
  <c r="G69" i="22"/>
  <c r="G15" i="22"/>
  <c r="G16" i="22"/>
  <c r="G17" i="22"/>
  <c r="G18" i="22"/>
  <c r="G47" i="22"/>
  <c r="G46" i="22" s="1"/>
  <c r="G45" i="22" s="1"/>
  <c r="G23" i="22"/>
  <c r="G24" i="22"/>
  <c r="G25" i="22"/>
  <c r="G26" i="22"/>
  <c r="G38" i="22"/>
  <c r="G41" i="22"/>
  <c r="G43" i="22"/>
  <c r="H46" i="22"/>
  <c r="H55" i="22"/>
  <c r="H53" i="22"/>
  <c r="H62" i="22"/>
  <c r="H61" i="22" s="1"/>
  <c r="H66" i="22"/>
  <c r="H65" i="22" s="1"/>
  <c r="H76" i="22"/>
  <c r="H74" i="22" s="1"/>
  <c r="H77" i="22"/>
  <c r="J161" i="22"/>
  <c r="J182" i="22"/>
  <c r="I182" i="22" s="1"/>
  <c r="J183" i="22"/>
  <c r="J173" i="22"/>
  <c r="I173" i="22" s="1"/>
  <c r="J174" i="22"/>
  <c r="I174" i="22" s="1"/>
  <c r="J175" i="22"/>
  <c r="I175" i="22" s="1"/>
  <c r="J163" i="22"/>
  <c r="J164" i="22"/>
  <c r="J165" i="22"/>
  <c r="I165" i="22" s="1"/>
  <c r="J166" i="22"/>
  <c r="I166" i="22" s="1"/>
  <c r="J167" i="22"/>
  <c r="I167" i="22" s="1"/>
  <c r="J168" i="22"/>
  <c r="I168" i="22" s="1"/>
  <c r="J169" i="22"/>
  <c r="I169" i="22" s="1"/>
  <c r="J170" i="22"/>
  <c r="I170" i="22" s="1"/>
  <c r="J171" i="22"/>
  <c r="I171" i="22" s="1"/>
  <c r="J172" i="22"/>
  <c r="I172" i="22" s="1"/>
  <c r="J185" i="22"/>
  <c r="J191" i="22"/>
  <c r="J190" i="22" s="1"/>
  <c r="J193" i="22"/>
  <c r="J192" i="22" s="1"/>
  <c r="J135" i="22"/>
  <c r="J134" i="22" s="1"/>
  <c r="I141" i="22"/>
  <c r="J147" i="22"/>
  <c r="J150" i="22"/>
  <c r="I150" i="22" s="1"/>
  <c r="J152" i="22"/>
  <c r="I152" i="22" s="1"/>
  <c r="J67" i="22"/>
  <c r="I67" i="22" s="1"/>
  <c r="J68" i="22"/>
  <c r="I68" i="22" s="1"/>
  <c r="J54" i="22"/>
  <c r="J53" i="22" s="1"/>
  <c r="J59" i="22"/>
  <c r="J58" i="22" s="1"/>
  <c r="J56" i="22"/>
  <c r="J55" i="22" s="1"/>
  <c r="J63" i="22"/>
  <c r="J62" i="22" s="1"/>
  <c r="J61" i="22" s="1"/>
  <c r="J75" i="22"/>
  <c r="J74" i="22" s="1"/>
  <c r="J78" i="22"/>
  <c r="J77" i="22" s="1"/>
  <c r="J69" i="22"/>
  <c r="J15" i="22"/>
  <c r="J16" i="22"/>
  <c r="J17" i="22"/>
  <c r="J18" i="22"/>
  <c r="J47" i="22"/>
  <c r="J46" i="22" s="1"/>
  <c r="J45" i="22" s="1"/>
  <c r="J23" i="22"/>
  <c r="J24" i="22"/>
  <c r="J25" i="22"/>
  <c r="J26" i="22"/>
  <c r="J38" i="22"/>
  <c r="J41" i="22"/>
  <c r="J43" i="22"/>
  <c r="K46" i="22"/>
  <c r="K53" i="22"/>
  <c r="K55" i="22"/>
  <c r="K62" i="22"/>
  <c r="K61" i="22" s="1"/>
  <c r="K76" i="22"/>
  <c r="K77" i="22"/>
  <c r="K66" i="22"/>
  <c r="K65" i="22" s="1"/>
  <c r="K192" i="22"/>
  <c r="H192" i="22"/>
  <c r="E192" i="22"/>
  <c r="J186" i="22"/>
  <c r="G186" i="22"/>
  <c r="D186" i="22"/>
  <c r="K184" i="22"/>
  <c r="H184" i="22"/>
  <c r="E184" i="22"/>
  <c r="K160" i="22"/>
  <c r="H160" i="22"/>
  <c r="E160" i="22"/>
  <c r="K146" i="22"/>
  <c r="K134" i="22"/>
  <c r="K140" i="22"/>
  <c r="H134" i="22"/>
  <c r="H140" i="22"/>
  <c r="H146" i="22"/>
  <c r="E134" i="22"/>
  <c r="E140" i="22"/>
  <c r="E146" i="22"/>
  <c r="E140" i="21"/>
  <c r="E138" i="21"/>
  <c r="E157" i="21"/>
  <c r="E160" i="21"/>
  <c r="E164" i="21"/>
  <c r="E166" i="21"/>
  <c r="E107" i="21"/>
  <c r="E106" i="21" s="1"/>
  <c r="D140" i="21"/>
  <c r="D138" i="21"/>
  <c r="D157" i="21"/>
  <c r="D160" i="21"/>
  <c r="D164" i="21"/>
  <c r="D166" i="21"/>
  <c r="D107" i="21"/>
  <c r="D106" i="21" s="1"/>
  <c r="C140" i="21"/>
  <c r="C138" i="21"/>
  <c r="C157" i="21"/>
  <c r="C160" i="21"/>
  <c r="C164" i="21"/>
  <c r="C166" i="21"/>
  <c r="C107" i="21"/>
  <c r="C106" i="21" s="1"/>
  <c r="C112" i="21"/>
  <c r="C109" i="21" s="1"/>
  <c r="C118" i="21"/>
  <c r="E118" i="21"/>
  <c r="D118" i="21"/>
  <c r="E112" i="21"/>
  <c r="E109" i="21" s="1"/>
  <c r="D112" i="21"/>
  <c r="D109" i="21" s="1"/>
  <c r="E66" i="18"/>
  <c r="K176" i="22" s="1"/>
  <c r="I176" i="22" s="1"/>
  <c r="D66" i="18"/>
  <c r="H176" i="22" s="1"/>
  <c r="C66" i="18"/>
  <c r="E176" i="22" s="1"/>
  <c r="E57" i="11"/>
  <c r="D57" i="11"/>
  <c r="C57" i="11"/>
  <c r="E63" i="4"/>
  <c r="E50" i="4" s="1"/>
  <c r="E50" i="21"/>
  <c r="D50" i="21"/>
  <c r="C50" i="21"/>
  <c r="E50" i="18"/>
  <c r="E50" i="10"/>
  <c r="D50" i="10"/>
  <c r="C50" i="10"/>
  <c r="E71" i="18"/>
  <c r="D71" i="18"/>
  <c r="H210" i="22" s="1"/>
  <c r="H202" i="22" s="1"/>
  <c r="E210" i="22"/>
  <c r="E202" i="22" s="1"/>
  <c r="C202" i="22" s="1"/>
  <c r="C66" i="16"/>
  <c r="C70" i="15"/>
  <c r="C62" i="14"/>
  <c r="C62" i="13"/>
  <c r="C64" i="12"/>
  <c r="C62" i="11"/>
  <c r="C66" i="10"/>
  <c r="C65" i="9"/>
  <c r="E61" i="8"/>
  <c r="C61" i="8"/>
  <c r="C66" i="6"/>
  <c r="E62" i="5"/>
  <c r="C62" i="5"/>
  <c r="D63" i="4"/>
  <c r="D50" i="4" s="1"/>
  <c r="C63" i="4"/>
  <c r="C50" i="4" s="1"/>
  <c r="E71" i="3"/>
  <c r="D71" i="3"/>
  <c r="C71" i="3"/>
  <c r="E33" i="21"/>
  <c r="D33" i="21"/>
  <c r="C33" i="21"/>
  <c r="E57" i="14"/>
  <c r="D57" i="14"/>
  <c r="C57" i="14"/>
  <c r="D57" i="13"/>
  <c r="C57" i="13"/>
  <c r="E43" i="18"/>
  <c r="K60" i="22" s="1"/>
  <c r="K58" i="22" s="1"/>
  <c r="D43" i="18"/>
  <c r="H60" i="22" s="1"/>
  <c r="H58" i="22" s="1"/>
  <c r="C43" i="18"/>
  <c r="E57" i="22"/>
  <c r="C57" i="22" s="1"/>
  <c r="D17" i="16"/>
  <c r="J48" i="22"/>
  <c r="G48" i="22"/>
  <c r="D48" i="22"/>
  <c r="C59" i="18"/>
  <c r="C58" i="18" s="1"/>
  <c r="E58" i="18"/>
  <c r="D58" i="18"/>
  <c r="E62" i="3"/>
  <c r="D62" i="3"/>
  <c r="C62" i="3"/>
  <c r="E62" i="18"/>
  <c r="D53" i="14"/>
  <c r="D52" i="14" s="1"/>
  <c r="C53" i="14"/>
  <c r="C52" i="14" s="1"/>
  <c r="E53" i="14"/>
  <c r="E52" i="14" s="1"/>
  <c r="D53" i="13"/>
  <c r="D52" i="13" s="1"/>
  <c r="C53" i="13"/>
  <c r="C52" i="13" s="1"/>
  <c r="E53" i="13"/>
  <c r="E52" i="13" s="1"/>
  <c r="D57" i="9"/>
  <c r="D56" i="9" s="1"/>
  <c r="C57" i="9"/>
  <c r="C56" i="9" s="1"/>
  <c r="E57" i="9"/>
  <c r="E56" i="9" s="1"/>
  <c r="D53" i="8"/>
  <c r="D52" i="8" s="1"/>
  <c r="C53" i="8"/>
  <c r="C52" i="8" s="1"/>
  <c r="E53" i="8"/>
  <c r="E52" i="8" s="1"/>
  <c r="D54" i="5"/>
  <c r="D53" i="5" s="1"/>
  <c r="C54" i="5"/>
  <c r="C53" i="5" s="1"/>
  <c r="E54" i="5"/>
  <c r="E53" i="5" s="1"/>
  <c r="D62" i="18"/>
  <c r="E58" i="16"/>
  <c r="E57" i="16" s="1"/>
  <c r="D58" i="16"/>
  <c r="D57" i="16" s="1"/>
  <c r="C58" i="16"/>
  <c r="C57" i="16" s="1"/>
  <c r="E53" i="11"/>
  <c r="E52" i="11" s="1"/>
  <c r="D53" i="11"/>
  <c r="D52" i="11" s="1"/>
  <c r="C53" i="11"/>
  <c r="C52" i="11" s="1"/>
  <c r="E55" i="7"/>
  <c r="E54" i="7" s="1"/>
  <c r="D55" i="7"/>
  <c r="D54" i="7" s="1"/>
  <c r="C55" i="7"/>
  <c r="C54" i="7" s="1"/>
  <c r="E55" i="4"/>
  <c r="E54" i="4" s="1"/>
  <c r="D55" i="4"/>
  <c r="D54" i="4" s="1"/>
  <c r="C55" i="4"/>
  <c r="C54" i="4" s="1"/>
  <c r="C62" i="18"/>
  <c r="E56" i="17"/>
  <c r="E55" i="17" s="1"/>
  <c r="D56" i="17"/>
  <c r="D55" i="17" s="1"/>
  <c r="C56" i="17"/>
  <c r="C55" i="17" s="1"/>
  <c r="E62" i="15"/>
  <c r="E61" i="15" s="1"/>
  <c r="D62" i="15"/>
  <c r="D61" i="15" s="1"/>
  <c r="C62" i="15"/>
  <c r="C61" i="15" s="1"/>
  <c r="E58" i="10"/>
  <c r="E57" i="10" s="1"/>
  <c r="D58" i="10"/>
  <c r="D57" i="10" s="1"/>
  <c r="C58" i="10"/>
  <c r="C57" i="10" s="1"/>
  <c r="E58" i="6"/>
  <c r="E57" i="6" s="1"/>
  <c r="D58" i="6"/>
  <c r="D57" i="6" s="1"/>
  <c r="C58" i="6"/>
  <c r="C57" i="6" s="1"/>
  <c r="E47" i="18"/>
  <c r="K72" i="22" s="1"/>
  <c r="I72" i="22" s="1"/>
  <c r="E54" i="15"/>
  <c r="D54" i="15"/>
  <c r="C54" i="15"/>
  <c r="E49" i="9"/>
  <c r="D49" i="9"/>
  <c r="C49" i="9"/>
  <c r="C29" i="21"/>
  <c r="C31" i="21"/>
  <c r="C28" i="14"/>
  <c r="C72" i="18"/>
  <c r="E64" i="17"/>
  <c r="D64" i="17"/>
  <c r="C64" i="17"/>
  <c r="E66" i="16"/>
  <c r="D66" i="16"/>
  <c r="E70" i="15"/>
  <c r="D70" i="15"/>
  <c r="E62" i="14"/>
  <c r="D62" i="14"/>
  <c r="E62" i="13"/>
  <c r="D62" i="13"/>
  <c r="E64" i="12"/>
  <c r="D64" i="12"/>
  <c r="E62" i="11"/>
  <c r="D62" i="11"/>
  <c r="E66" i="10"/>
  <c r="D66" i="10"/>
  <c r="E65" i="9"/>
  <c r="D65" i="9"/>
  <c r="D61" i="8"/>
  <c r="E63" i="7"/>
  <c r="D63" i="7"/>
  <c r="C63" i="7"/>
  <c r="E66" i="6"/>
  <c r="D66" i="6"/>
  <c r="D62" i="5"/>
  <c r="E70" i="18"/>
  <c r="D70" i="18"/>
  <c r="C70" i="18"/>
  <c r="E197" i="22" s="1"/>
  <c r="C21" i="18"/>
  <c r="E23" i="22" s="1"/>
  <c r="C22" i="18"/>
  <c r="E24" i="22" s="1"/>
  <c r="C23" i="18"/>
  <c r="E25" i="22" s="1"/>
  <c r="C24" i="18"/>
  <c r="D21" i="18"/>
  <c r="H23" i="22" s="1"/>
  <c r="D22" i="18"/>
  <c r="H24" i="22" s="1"/>
  <c r="E21" i="18"/>
  <c r="K23" i="22" s="1"/>
  <c r="E22" i="18"/>
  <c r="K24" i="22" s="1"/>
  <c r="D23" i="18"/>
  <c r="H25" i="22" s="1"/>
  <c r="E23" i="18"/>
  <c r="K25" i="22" s="1"/>
  <c r="D24" i="18"/>
  <c r="H26" i="22" s="1"/>
  <c r="E24" i="18"/>
  <c r="K26" i="22" s="1"/>
  <c r="C20" i="21"/>
  <c r="E20" i="21"/>
  <c r="D20" i="21"/>
  <c r="E23" i="17"/>
  <c r="D23" i="17"/>
  <c r="C23" i="17"/>
  <c r="E26" i="16"/>
  <c r="D26" i="16"/>
  <c r="C26" i="16"/>
  <c r="E25" i="15"/>
  <c r="D25" i="15"/>
  <c r="C25" i="15"/>
  <c r="D23" i="14"/>
  <c r="E23" i="14"/>
  <c r="C23" i="14"/>
  <c r="E23" i="13"/>
  <c r="D23" i="13"/>
  <c r="C23" i="13"/>
  <c r="E23" i="12"/>
  <c r="D23" i="12"/>
  <c r="C23" i="12"/>
  <c r="E23" i="11"/>
  <c r="D23" i="11"/>
  <c r="C23" i="11"/>
  <c r="D26" i="10"/>
  <c r="C26" i="10"/>
  <c r="D23" i="9"/>
  <c r="E23" i="9"/>
  <c r="C23" i="9"/>
  <c r="D23" i="8"/>
  <c r="C23" i="8"/>
  <c r="E23" i="7"/>
  <c r="D23" i="7"/>
  <c r="C23" i="7"/>
  <c r="E25" i="6"/>
  <c r="D25" i="6"/>
  <c r="C25" i="6"/>
  <c r="E22" i="5"/>
  <c r="D22" i="5"/>
  <c r="C22" i="5"/>
  <c r="E25" i="4"/>
  <c r="E25" i="3"/>
  <c r="D25" i="3"/>
  <c r="C25" i="3"/>
  <c r="C29" i="18"/>
  <c r="E39" i="22" s="1"/>
  <c r="E38" i="22" s="1"/>
  <c r="E36" i="18"/>
  <c r="K49" i="22" s="1"/>
  <c r="I49" i="22" s="1"/>
  <c r="I48" i="22" s="1"/>
  <c r="D36" i="18"/>
  <c r="H49" i="22" s="1"/>
  <c r="F49" i="22" s="1"/>
  <c r="F48" i="22" s="1"/>
  <c r="C36" i="18"/>
  <c r="C35" i="18" s="1"/>
  <c r="E49" i="22" s="1"/>
  <c r="E48" i="22" s="1"/>
  <c r="E38" i="9"/>
  <c r="D38" i="9"/>
  <c r="C38" i="9"/>
  <c r="D11" i="21"/>
  <c r="E57" i="21"/>
  <c r="D57" i="21"/>
  <c r="C57" i="21"/>
  <c r="C16" i="3"/>
  <c r="K164" i="22"/>
  <c r="H164" i="22"/>
  <c r="C65" i="18"/>
  <c r="E68" i="18"/>
  <c r="D68" i="18"/>
  <c r="H187" i="22" s="1"/>
  <c r="H186" i="22" s="1"/>
  <c r="C68" i="18"/>
  <c r="E65" i="18"/>
  <c r="D65" i="18"/>
  <c r="E68" i="15"/>
  <c r="D68" i="15"/>
  <c r="E66" i="15"/>
  <c r="D66" i="15"/>
  <c r="E59" i="15"/>
  <c r="E58" i="15" s="1"/>
  <c r="D59" i="15"/>
  <c r="D58" i="15" s="1"/>
  <c r="C68" i="15"/>
  <c r="C66" i="15"/>
  <c r="C59" i="15"/>
  <c r="C58" i="15" s="1"/>
  <c r="E61" i="18"/>
  <c r="D61" i="18"/>
  <c r="C61" i="18"/>
  <c r="E56" i="18"/>
  <c r="D56" i="18"/>
  <c r="H130" i="22" s="1"/>
  <c r="H129" i="22" s="1"/>
  <c r="H128" i="22" s="1"/>
  <c r="C56" i="18"/>
  <c r="E62" i="17"/>
  <c r="D62" i="17"/>
  <c r="E60" i="17"/>
  <c r="D60" i="17"/>
  <c r="E53" i="17"/>
  <c r="E52" i="17" s="1"/>
  <c r="D53" i="17"/>
  <c r="D52" i="17" s="1"/>
  <c r="C53" i="17"/>
  <c r="C52" i="17" s="1"/>
  <c r="C62" i="17"/>
  <c r="C60" i="17"/>
  <c r="E64" i="16"/>
  <c r="D64" i="16"/>
  <c r="E62" i="16"/>
  <c r="D62" i="16"/>
  <c r="E55" i="16"/>
  <c r="E54" i="16" s="1"/>
  <c r="D55" i="16"/>
  <c r="D54" i="16" s="1"/>
  <c r="C64" i="16"/>
  <c r="C62" i="16"/>
  <c r="C55" i="16"/>
  <c r="C54" i="16" s="1"/>
  <c r="C50" i="14"/>
  <c r="C49" i="14" s="1"/>
  <c r="E60" i="14"/>
  <c r="D60" i="14"/>
  <c r="E50" i="14"/>
  <c r="E49" i="14" s="1"/>
  <c r="D50" i="14"/>
  <c r="D49" i="14" s="1"/>
  <c r="C60" i="14"/>
  <c r="E60" i="13"/>
  <c r="D60" i="13"/>
  <c r="E50" i="13"/>
  <c r="E49" i="13" s="1"/>
  <c r="D50" i="13"/>
  <c r="D49" i="13" s="1"/>
  <c r="C60" i="13"/>
  <c r="C50" i="13"/>
  <c r="C49" i="13" s="1"/>
  <c r="E62" i="12"/>
  <c r="D62" i="12"/>
  <c r="E53" i="12"/>
  <c r="E52" i="12" s="1"/>
  <c r="D53" i="12"/>
  <c r="D52" i="12" s="1"/>
  <c r="C62" i="12"/>
  <c r="C53" i="12"/>
  <c r="C52" i="12" s="1"/>
  <c r="E60" i="11"/>
  <c r="D60" i="11"/>
  <c r="E50" i="11"/>
  <c r="E49" i="11" s="1"/>
  <c r="D50" i="11"/>
  <c r="D49" i="11" s="1"/>
  <c r="C60" i="11"/>
  <c r="C56" i="11" s="1"/>
  <c r="C50" i="11"/>
  <c r="C49" i="11" s="1"/>
  <c r="C64" i="10"/>
  <c r="C62" i="10"/>
  <c r="C55" i="10"/>
  <c r="C54" i="10" s="1"/>
  <c r="E64" i="10"/>
  <c r="D64" i="10"/>
  <c r="E62" i="10"/>
  <c r="D62" i="10"/>
  <c r="E55" i="10"/>
  <c r="E54" i="10" s="1"/>
  <c r="D55" i="10"/>
  <c r="D54" i="10" s="1"/>
  <c r="C63" i="9"/>
  <c r="C61" i="9"/>
  <c r="E63" i="9"/>
  <c r="D63" i="9"/>
  <c r="E61" i="9"/>
  <c r="D61" i="9"/>
  <c r="E54" i="9"/>
  <c r="E53" i="9" s="1"/>
  <c r="D54" i="9"/>
  <c r="D53" i="9" s="1"/>
  <c r="C54" i="9"/>
  <c r="C53" i="9" s="1"/>
  <c r="C18" i="8"/>
  <c r="C17" i="8" s="1"/>
  <c r="E59" i="8"/>
  <c r="D59" i="8"/>
  <c r="E57" i="8"/>
  <c r="D57" i="8"/>
  <c r="E50" i="8"/>
  <c r="E49" i="8" s="1"/>
  <c r="D50" i="8"/>
  <c r="D49" i="8" s="1"/>
  <c r="C59" i="8"/>
  <c r="C57" i="8"/>
  <c r="C50" i="8"/>
  <c r="C49" i="8" s="1"/>
  <c r="E61" i="7"/>
  <c r="D61" i="7"/>
  <c r="E59" i="7"/>
  <c r="D59" i="7"/>
  <c r="E52" i="7"/>
  <c r="E51" i="7" s="1"/>
  <c r="D52" i="7"/>
  <c r="D51" i="7" s="1"/>
  <c r="C61" i="7"/>
  <c r="C59" i="7"/>
  <c r="C52" i="7"/>
  <c r="C51" i="7" s="1"/>
  <c r="E64" i="6"/>
  <c r="D64" i="6"/>
  <c r="E62" i="6"/>
  <c r="D62" i="6"/>
  <c r="E55" i="6"/>
  <c r="E54" i="6" s="1"/>
  <c r="D55" i="6"/>
  <c r="D54" i="6" s="1"/>
  <c r="C64" i="6"/>
  <c r="C62" i="6"/>
  <c r="C55" i="6"/>
  <c r="C54" i="6" s="1"/>
  <c r="E58" i="5"/>
  <c r="D58" i="5"/>
  <c r="E60" i="5"/>
  <c r="D60" i="5"/>
  <c r="C60" i="5"/>
  <c r="C51" i="5"/>
  <c r="C50" i="5" s="1"/>
  <c r="E61" i="4"/>
  <c r="D61" i="4"/>
  <c r="C61" i="4"/>
  <c r="E59" i="4"/>
  <c r="D59" i="4"/>
  <c r="C59" i="4"/>
  <c r="C44" i="3"/>
  <c r="E49" i="15"/>
  <c r="E46" i="18" s="1"/>
  <c r="K71" i="22" s="1"/>
  <c r="D49" i="15"/>
  <c r="D46" i="18" s="1"/>
  <c r="H71" i="22" s="1"/>
  <c r="F71" i="22" s="1"/>
  <c r="D47" i="18"/>
  <c r="C49" i="15"/>
  <c r="C46" i="18" s="1"/>
  <c r="E71" i="22" s="1"/>
  <c r="C71" i="22" s="1"/>
  <c r="C47" i="18"/>
  <c r="E72" i="22" s="1"/>
  <c r="C72" i="22" s="1"/>
  <c r="D130" i="22"/>
  <c r="C59" i="3"/>
  <c r="C58" i="3" s="1"/>
  <c r="J130" i="22"/>
  <c r="J129" i="22" s="1"/>
  <c r="G130" i="22"/>
  <c r="G129" i="22" s="1"/>
  <c r="D59" i="3"/>
  <c r="D58" i="3" s="1"/>
  <c r="D31" i="13"/>
  <c r="D34" i="13"/>
  <c r="D18" i="13"/>
  <c r="D17" i="13" s="1"/>
  <c r="D28" i="13"/>
  <c r="D41" i="13"/>
  <c r="D45" i="13"/>
  <c r="E51" i="15"/>
  <c r="D51" i="15"/>
  <c r="C51" i="15"/>
  <c r="E13" i="18"/>
  <c r="E14" i="18"/>
  <c r="K16" i="22" s="1"/>
  <c r="K17" i="22"/>
  <c r="E16" i="18"/>
  <c r="K18" i="22" s="1"/>
  <c r="E30" i="3"/>
  <c r="E30" i="4"/>
  <c r="E27" i="5"/>
  <c r="E30" i="6"/>
  <c r="E28" i="7"/>
  <c r="E28" i="8"/>
  <c r="E31" i="10"/>
  <c r="E28" i="12"/>
  <c r="E28" i="13"/>
  <c r="E28" i="14"/>
  <c r="E30" i="15"/>
  <c r="E28" i="17"/>
  <c r="E29" i="18"/>
  <c r="K39" i="22" s="1"/>
  <c r="K38" i="22" s="1"/>
  <c r="E32" i="18"/>
  <c r="K42" i="22" s="1"/>
  <c r="E34" i="18"/>
  <c r="K44" i="22" s="1"/>
  <c r="K43" i="22" s="1"/>
  <c r="D13" i="18"/>
  <c r="D14" i="18"/>
  <c r="H16" i="22" s="1"/>
  <c r="H17" i="22"/>
  <c r="D16" i="18"/>
  <c r="H18" i="22" s="1"/>
  <c r="D30" i="3"/>
  <c r="D30" i="4"/>
  <c r="D27" i="5"/>
  <c r="D30" i="6"/>
  <c r="D28" i="7"/>
  <c r="D28" i="8"/>
  <c r="D31" i="10"/>
  <c r="D28" i="12"/>
  <c r="D28" i="14"/>
  <c r="D30" i="15"/>
  <c r="D28" i="17"/>
  <c r="D29" i="18"/>
  <c r="H39" i="22" s="1"/>
  <c r="D32" i="18"/>
  <c r="H42" i="22" s="1"/>
  <c r="H41" i="22" s="1"/>
  <c r="D34" i="18"/>
  <c r="H44" i="22" s="1"/>
  <c r="H43" i="22" s="1"/>
  <c r="D31" i="16"/>
  <c r="C14" i="18"/>
  <c r="E16" i="22" s="1"/>
  <c r="E17" i="22"/>
  <c r="C16" i="18"/>
  <c r="C28" i="17"/>
  <c r="C32" i="18"/>
  <c r="C34" i="18"/>
  <c r="E44" i="22" s="1"/>
  <c r="E43" i="22" s="1"/>
  <c r="E17" i="15"/>
  <c r="E40" i="15"/>
  <c r="D17" i="15"/>
  <c r="D40" i="15"/>
  <c r="C40" i="15"/>
  <c r="E41" i="12"/>
  <c r="E43" i="12"/>
  <c r="E48" i="12"/>
  <c r="D41" i="12"/>
  <c r="D43" i="12"/>
  <c r="D48" i="12"/>
  <c r="C48" i="12"/>
  <c r="E59" i="3"/>
  <c r="E58" i="3" s="1"/>
  <c r="E51" i="5"/>
  <c r="E50" i="5" s="1"/>
  <c r="E11" i="21"/>
  <c r="C11" i="21"/>
  <c r="C16" i="4"/>
  <c r="C17" i="15"/>
  <c r="E18" i="14"/>
  <c r="E17" i="14" s="1"/>
  <c r="D18" i="14"/>
  <c r="D17" i="14" s="1"/>
  <c r="C18" i="14"/>
  <c r="C17" i="14" s="1"/>
  <c r="E18" i="9"/>
  <c r="E17" i="9" s="1"/>
  <c r="D18" i="9"/>
  <c r="D17" i="9" s="1"/>
  <c r="C18" i="9"/>
  <c r="C17" i="9" s="1"/>
  <c r="E18" i="8"/>
  <c r="E17" i="8" s="1"/>
  <c r="D18" i="8"/>
  <c r="D17" i="8" s="1"/>
  <c r="E16" i="4"/>
  <c r="D16" i="4"/>
  <c r="D51" i="5"/>
  <c r="D50" i="5" s="1"/>
  <c r="C58" i="5"/>
  <c r="E64" i="3"/>
  <c r="E66" i="3"/>
  <c r="D64" i="3"/>
  <c r="D66" i="3"/>
  <c r="C64" i="3"/>
  <c r="C66" i="3"/>
  <c r="E54" i="3"/>
  <c r="E53" i="3" s="1"/>
  <c r="D54" i="3"/>
  <c r="D53" i="3" s="1"/>
  <c r="C54" i="3"/>
  <c r="C53" i="3" s="1"/>
  <c r="E31" i="3"/>
  <c r="D31" i="3"/>
  <c r="C31" i="3"/>
  <c r="D128" i="22"/>
  <c r="J128" i="22"/>
  <c r="G128" i="22"/>
  <c r="E26" i="18"/>
  <c r="K34" i="22" s="1"/>
  <c r="K33" i="22" s="1"/>
  <c r="D26" i="18"/>
  <c r="H34" i="22" s="1"/>
  <c r="H33" i="22" s="1"/>
  <c r="C26" i="18"/>
  <c r="E34" i="22" s="1"/>
  <c r="E36" i="21"/>
  <c r="E35" i="21" s="1"/>
  <c r="D36" i="21"/>
  <c r="D35" i="21" s="1"/>
  <c r="C36" i="21"/>
  <c r="C35" i="21" s="1"/>
  <c r="E31" i="21"/>
  <c r="D31" i="21"/>
  <c r="E29" i="21"/>
  <c r="D29" i="21"/>
  <c r="E48" i="6"/>
  <c r="D48" i="6"/>
  <c r="C48" i="6"/>
  <c r="E45" i="7"/>
  <c r="D45" i="7"/>
  <c r="C45" i="7"/>
  <c r="C43" i="12"/>
  <c r="E46" i="10"/>
  <c r="D46" i="10"/>
  <c r="C46" i="10"/>
  <c r="D16" i="3"/>
  <c r="E34" i="3"/>
  <c r="E44" i="3"/>
  <c r="D34" i="3"/>
  <c r="D44" i="3"/>
  <c r="C41" i="17"/>
  <c r="C43" i="17"/>
  <c r="C18" i="17"/>
  <c r="C17" i="17" s="1"/>
  <c r="E18" i="17"/>
  <c r="E17" i="17" s="1"/>
  <c r="E41" i="17"/>
  <c r="E43" i="17"/>
  <c r="D18" i="17"/>
  <c r="D17" i="17" s="1"/>
  <c r="D41" i="17"/>
  <c r="D43" i="17"/>
  <c r="C44" i="16"/>
  <c r="C46" i="16"/>
  <c r="C48" i="16"/>
  <c r="C17" i="16"/>
  <c r="C31" i="16"/>
  <c r="C30" i="3"/>
  <c r="C30" i="4"/>
  <c r="C27" i="5"/>
  <c r="C30" i="6"/>
  <c r="C28" i="7"/>
  <c r="C28" i="8"/>
  <c r="C31" i="10"/>
  <c r="C28" i="12"/>
  <c r="C28" i="13"/>
  <c r="C30" i="15"/>
  <c r="E17" i="16"/>
  <c r="E31" i="16"/>
  <c r="E44" i="16"/>
  <c r="E48" i="16"/>
  <c r="E46" i="16"/>
  <c r="D44" i="16"/>
  <c r="D48" i="16"/>
  <c r="D46" i="16"/>
  <c r="C41" i="14"/>
  <c r="C43" i="14"/>
  <c r="C45" i="14"/>
  <c r="E41" i="14"/>
  <c r="E43" i="14"/>
  <c r="E45" i="14"/>
  <c r="D41" i="14"/>
  <c r="D43" i="14"/>
  <c r="D45" i="14"/>
  <c r="C41" i="13"/>
  <c r="C43" i="13"/>
  <c r="C45" i="13"/>
  <c r="C31" i="13"/>
  <c r="C34" i="13"/>
  <c r="C18" i="13"/>
  <c r="C17" i="13" s="1"/>
  <c r="E18" i="13"/>
  <c r="E17" i="13" s="1"/>
  <c r="E34" i="13"/>
  <c r="E41" i="13"/>
  <c r="E45" i="13"/>
  <c r="E43" i="13"/>
  <c r="D43" i="13"/>
  <c r="C41" i="12"/>
  <c r="C18" i="12"/>
  <c r="C17" i="12" s="1"/>
  <c r="E18" i="12"/>
  <c r="E17" i="12" s="1"/>
  <c r="D18" i="12"/>
  <c r="D17" i="12" s="1"/>
  <c r="C41" i="11"/>
  <c r="C45" i="11"/>
  <c r="C18" i="11"/>
  <c r="C17" i="11" s="1"/>
  <c r="C28" i="11"/>
  <c r="E18" i="11"/>
  <c r="E17" i="11" s="1"/>
  <c r="E28" i="11"/>
  <c r="E41" i="11"/>
  <c r="E45" i="11"/>
  <c r="D18" i="11"/>
  <c r="D17" i="11" s="1"/>
  <c r="D41" i="11"/>
  <c r="D45" i="11"/>
  <c r="D28" i="11"/>
  <c r="C44" i="10"/>
  <c r="C43" i="10" s="1"/>
  <c r="C42" i="10" s="1"/>
  <c r="C48" i="10"/>
  <c r="C34" i="10"/>
  <c r="C17" i="10"/>
  <c r="E17" i="10"/>
  <c r="E34" i="10"/>
  <c r="E44" i="10"/>
  <c r="E48" i="10"/>
  <c r="D17" i="10"/>
  <c r="D34" i="10"/>
  <c r="D44" i="10"/>
  <c r="D48" i="10"/>
  <c r="C43" i="9"/>
  <c r="C45" i="9"/>
  <c r="C47" i="9"/>
  <c r="C28" i="9"/>
  <c r="E43" i="9"/>
  <c r="E47" i="9"/>
  <c r="E28" i="9"/>
  <c r="E45" i="9"/>
  <c r="D43" i="9"/>
  <c r="D47" i="9"/>
  <c r="D28" i="9"/>
  <c r="D45" i="9"/>
  <c r="C41" i="7"/>
  <c r="C43" i="7"/>
  <c r="C47" i="7"/>
  <c r="C18" i="7"/>
  <c r="C17" i="7" s="1"/>
  <c r="E18" i="7"/>
  <c r="E17" i="7" s="1"/>
  <c r="E41" i="7"/>
  <c r="E43" i="7"/>
  <c r="E47" i="7"/>
  <c r="D18" i="7"/>
  <c r="D17" i="7" s="1"/>
  <c r="D41" i="7"/>
  <c r="D43" i="7"/>
  <c r="D47" i="7"/>
  <c r="C45" i="8"/>
  <c r="E45" i="8"/>
  <c r="D45" i="8"/>
  <c r="C50" i="6"/>
  <c r="C17" i="6"/>
  <c r="E17" i="6"/>
  <c r="E43" i="6"/>
  <c r="E50" i="6"/>
  <c r="D17" i="6"/>
  <c r="D43" i="6"/>
  <c r="D50" i="6"/>
  <c r="C44" i="5"/>
  <c r="C35" i="5"/>
  <c r="C17" i="5"/>
  <c r="C16" i="5" s="1"/>
  <c r="E17" i="5"/>
  <c r="E16" i="5" s="1"/>
  <c r="E35" i="5"/>
  <c r="E40" i="5"/>
  <c r="E41" i="18" s="1"/>
  <c r="E44" i="5"/>
  <c r="D17" i="5"/>
  <c r="D16" i="5" s="1"/>
  <c r="D35" i="5"/>
  <c r="D40" i="5"/>
  <c r="D44" i="5"/>
  <c r="C47" i="4"/>
  <c r="E47" i="4"/>
  <c r="D47" i="4"/>
  <c r="C34" i="3"/>
  <c r="E55" i="21"/>
  <c r="D55" i="21"/>
  <c r="C55" i="21"/>
  <c r="C70" i="22"/>
  <c r="E16" i="3"/>
  <c r="E52" i="4"/>
  <c r="E51" i="4" s="1"/>
  <c r="D52" i="4"/>
  <c r="D51" i="4" s="1"/>
  <c r="C52" i="4"/>
  <c r="C51" i="4" s="1"/>
  <c r="C40" i="18"/>
  <c r="D146" i="22" l="1"/>
  <c r="C146" i="22" s="1"/>
  <c r="E26" i="22"/>
  <c r="C26" i="22" s="1"/>
  <c r="C20" i="18"/>
  <c r="D12" i="18"/>
  <c r="D11" i="18" s="1"/>
  <c r="E12" i="18"/>
  <c r="E11" i="18" s="1"/>
  <c r="E18" i="22"/>
  <c r="C18" i="22" s="1"/>
  <c r="C12" i="18"/>
  <c r="C11" i="18" s="1"/>
  <c r="J146" i="22"/>
  <c r="I146" i="22" s="1"/>
  <c r="G146" i="22"/>
  <c r="F146" i="22" s="1"/>
  <c r="D14" i="22"/>
  <c r="J14" i="22"/>
  <c r="J13" i="22" s="1"/>
  <c r="G14" i="22"/>
  <c r="G13" i="22" s="1"/>
  <c r="E60" i="18"/>
  <c r="E57" i="18" s="1"/>
  <c r="C40" i="7"/>
  <c r="C39" i="7" s="1"/>
  <c r="F35" i="22"/>
  <c r="C176" i="22"/>
  <c r="I163" i="22"/>
  <c r="J162" i="22"/>
  <c r="C163" i="22"/>
  <c r="D162" i="22"/>
  <c r="F163" i="22"/>
  <c r="G162" i="22"/>
  <c r="D60" i="9"/>
  <c r="D52" i="9" s="1"/>
  <c r="D51" i="9" s="1"/>
  <c r="D60" i="18"/>
  <c r="D57" i="18" s="1"/>
  <c r="C64" i="18"/>
  <c r="E180" i="22"/>
  <c r="C180" i="22" s="1"/>
  <c r="D39" i="5"/>
  <c r="D38" i="5" s="1"/>
  <c r="D37" i="5" s="1"/>
  <c r="C38" i="5"/>
  <c r="C37" i="5" s="1"/>
  <c r="E64" i="18"/>
  <c r="C40" i="13"/>
  <c r="C39" i="13" s="1"/>
  <c r="C38" i="13" s="1"/>
  <c r="F197" i="22"/>
  <c r="D64" i="18"/>
  <c r="I147" i="22"/>
  <c r="F147" i="22"/>
  <c r="C147" i="22"/>
  <c r="C54" i="21"/>
  <c r="H15" i="22"/>
  <c r="H14" i="22" s="1"/>
  <c r="E15" i="22"/>
  <c r="K15" i="22"/>
  <c r="K14" i="22" s="1"/>
  <c r="C60" i="18"/>
  <c r="C57" i="18" s="1"/>
  <c r="D40" i="17"/>
  <c r="D39" i="17" s="1"/>
  <c r="C33" i="13"/>
  <c r="C30" i="13" s="1"/>
  <c r="C16" i="13" s="1"/>
  <c r="D56" i="13"/>
  <c r="D48" i="13" s="1"/>
  <c r="D47" i="13" s="1"/>
  <c r="C51" i="12"/>
  <c r="C50" i="12" s="1"/>
  <c r="D69" i="18"/>
  <c r="E43" i="3"/>
  <c r="E42" i="3" s="1"/>
  <c r="D33" i="11"/>
  <c r="D30" i="11" s="1"/>
  <c r="D16" i="11" s="1"/>
  <c r="C40" i="17"/>
  <c r="C39" i="17" s="1"/>
  <c r="D43" i="16"/>
  <c r="D42" i="16" s="1"/>
  <c r="D41" i="16" s="1"/>
  <c r="C58" i="4"/>
  <c r="C49" i="4" s="1"/>
  <c r="E56" i="8"/>
  <c r="E48" i="8" s="1"/>
  <c r="E47" i="8" s="1"/>
  <c r="D59" i="17"/>
  <c r="D51" i="17" s="1"/>
  <c r="D50" i="17" s="1"/>
  <c r="D39" i="11"/>
  <c r="D38" i="11" s="1"/>
  <c r="K195" i="22"/>
  <c r="I197" i="22"/>
  <c r="C210" i="22"/>
  <c r="F210" i="22"/>
  <c r="H194" i="22"/>
  <c r="K48" i="22"/>
  <c r="C49" i="22"/>
  <c r="C48" i="22" s="1"/>
  <c r="E42" i="6"/>
  <c r="E41" i="6" s="1"/>
  <c r="E40" i="6" s="1"/>
  <c r="D39" i="8"/>
  <c r="D38" i="8" s="1"/>
  <c r="E33" i="7"/>
  <c r="E30" i="7" s="1"/>
  <c r="E16" i="7" s="1"/>
  <c r="E42" i="9"/>
  <c r="E41" i="9" s="1"/>
  <c r="E40" i="9" s="1"/>
  <c r="D36" i="10"/>
  <c r="D33" i="10" s="1"/>
  <c r="D16" i="10" s="1"/>
  <c r="D33" i="14"/>
  <c r="D30" i="14" s="1"/>
  <c r="D16" i="14" s="1"/>
  <c r="E40" i="14"/>
  <c r="E39" i="14" s="1"/>
  <c r="C40" i="14"/>
  <c r="C39" i="14" s="1"/>
  <c r="C38" i="14" s="1"/>
  <c r="C36" i="16"/>
  <c r="C33" i="16" s="1"/>
  <c r="C16" i="16" s="1"/>
  <c r="E40" i="12"/>
  <c r="C61" i="6"/>
  <c r="C53" i="6" s="1"/>
  <c r="C52" i="6" s="1"/>
  <c r="C61" i="16"/>
  <c r="C53" i="16" s="1"/>
  <c r="C52" i="16" s="1"/>
  <c r="E137" i="21"/>
  <c r="E105" i="21" s="1"/>
  <c r="C137" i="21"/>
  <c r="C105" i="21" s="1"/>
  <c r="C104" i="21" s="1"/>
  <c r="D137" i="21"/>
  <c r="D105" i="21" s="1"/>
  <c r="C55" i="22"/>
  <c r="E41" i="4"/>
  <c r="E40" i="4" s="1"/>
  <c r="D33" i="7"/>
  <c r="D30" i="7" s="1"/>
  <c r="D16" i="7" s="1"/>
  <c r="D40" i="13"/>
  <c r="D39" i="13" s="1"/>
  <c r="D38" i="13" s="1"/>
  <c r="E61" i="3"/>
  <c r="E57" i="3" s="1"/>
  <c r="E56" i="3" s="1"/>
  <c r="D40" i="12"/>
  <c r="C38" i="7"/>
  <c r="E38" i="14"/>
  <c r="C43" i="16"/>
  <c r="C42" i="16" s="1"/>
  <c r="C41" i="16" s="1"/>
  <c r="D35" i="15"/>
  <c r="D32" i="15" s="1"/>
  <c r="D16" i="15" s="1"/>
  <c r="E61" i="6"/>
  <c r="E74" i="22"/>
  <c r="E73" i="22" s="1"/>
  <c r="C76" i="22"/>
  <c r="C32" i="5"/>
  <c r="C29" i="5" s="1"/>
  <c r="C15" i="5" s="1"/>
  <c r="D35" i="6"/>
  <c r="D32" i="6" s="1"/>
  <c r="D16" i="6" s="1"/>
  <c r="C35" i="6"/>
  <c r="C32" i="6" s="1"/>
  <c r="C16" i="6" s="1"/>
  <c r="E40" i="7"/>
  <c r="E39" i="7" s="1"/>
  <c r="E38" i="7" s="1"/>
  <c r="C25" i="18"/>
  <c r="D61" i="3"/>
  <c r="D57" i="3" s="1"/>
  <c r="D56" i="3" s="1"/>
  <c r="C31" i="22"/>
  <c r="E59" i="17"/>
  <c r="E51" i="17" s="1"/>
  <c r="E50" i="17" s="1"/>
  <c r="E61" i="16"/>
  <c r="E53" i="16" s="1"/>
  <c r="E52" i="16" s="1"/>
  <c r="D65" i="15"/>
  <c r="D57" i="15" s="1"/>
  <c r="D56" i="15" s="1"/>
  <c r="E60" i="9"/>
  <c r="E52" i="9" s="1"/>
  <c r="E51" i="9" s="1"/>
  <c r="C57" i="5"/>
  <c r="C49" i="5" s="1"/>
  <c r="C48" i="5" s="1"/>
  <c r="D58" i="4"/>
  <c r="D49" i="4" s="1"/>
  <c r="C56" i="14"/>
  <c r="C47" i="14" s="1"/>
  <c r="E51" i="12"/>
  <c r="E50" i="12" s="1"/>
  <c r="D56" i="8"/>
  <c r="D48" i="8" s="1"/>
  <c r="D47" i="8" s="1"/>
  <c r="E57" i="5"/>
  <c r="E49" i="5" s="1"/>
  <c r="E48" i="5" s="1"/>
  <c r="C24" i="22"/>
  <c r="D33" i="9"/>
  <c r="D30" i="9" s="1"/>
  <c r="D16" i="9" s="1"/>
  <c r="C43" i="3"/>
  <c r="C42" i="3" s="1"/>
  <c r="D32" i="5"/>
  <c r="D29" i="5" s="1"/>
  <c r="D15" i="5" s="1"/>
  <c r="C32" i="22"/>
  <c r="E43" i="15"/>
  <c r="D33" i="13"/>
  <c r="D30" i="13" s="1"/>
  <c r="D16" i="13" s="1"/>
  <c r="E56" i="14"/>
  <c r="E48" i="14" s="1"/>
  <c r="E47" i="14" s="1"/>
  <c r="F31" i="22"/>
  <c r="D35" i="18"/>
  <c r="D42" i="9"/>
  <c r="D41" i="9" s="1"/>
  <c r="D40" i="9" s="1"/>
  <c r="C43" i="22"/>
  <c r="C65" i="15"/>
  <c r="E35" i="18"/>
  <c r="C40" i="12"/>
  <c r="H48" i="22"/>
  <c r="D54" i="21"/>
  <c r="E35" i="6"/>
  <c r="E32" i="6" s="1"/>
  <c r="E16" i="6" s="1"/>
  <c r="C42" i="6"/>
  <c r="C42" i="9"/>
  <c r="C41" i="9" s="1"/>
  <c r="E43" i="10"/>
  <c r="E42" i="10" s="1"/>
  <c r="E41" i="10" s="1"/>
  <c r="E33" i="13"/>
  <c r="E30" i="13" s="1"/>
  <c r="E16" i="13" s="1"/>
  <c r="C33" i="14"/>
  <c r="C30" i="14" s="1"/>
  <c r="C16" i="14" s="1"/>
  <c r="D56" i="11"/>
  <c r="D48" i="11" s="1"/>
  <c r="D47" i="11" s="1"/>
  <c r="C61" i="3"/>
  <c r="E33" i="17"/>
  <c r="E30" i="17" s="1"/>
  <c r="E16" i="17" s="1"/>
  <c r="E33" i="14"/>
  <c r="E30" i="14" s="1"/>
  <c r="E16" i="14" s="1"/>
  <c r="E15" i="14" s="1"/>
  <c r="E33" i="11"/>
  <c r="E30" i="11" s="1"/>
  <c r="E16" i="11" s="1"/>
  <c r="E33" i="8"/>
  <c r="E30" i="8" s="1"/>
  <c r="E16" i="8" s="1"/>
  <c r="E32" i="5"/>
  <c r="E29" i="5" s="1"/>
  <c r="E15" i="5" s="1"/>
  <c r="D43" i="15"/>
  <c r="D42" i="15" s="1"/>
  <c r="E39" i="8"/>
  <c r="E38" i="8" s="1"/>
  <c r="D33" i="8"/>
  <c r="D30" i="8" s="1"/>
  <c r="D16" i="8" s="1"/>
  <c r="D41" i="18"/>
  <c r="D36" i="3"/>
  <c r="D33" i="3" s="1"/>
  <c r="D15" i="3" s="1"/>
  <c r="C33" i="9"/>
  <c r="C30" i="9" s="1"/>
  <c r="C16" i="9" s="1"/>
  <c r="C33" i="8"/>
  <c r="C30" i="8" s="1"/>
  <c r="C16" i="8" s="1"/>
  <c r="C33" i="3"/>
  <c r="C15" i="3" s="1"/>
  <c r="C56" i="22"/>
  <c r="I36" i="22"/>
  <c r="C25" i="22"/>
  <c r="C59" i="17"/>
  <c r="C51" i="17" s="1"/>
  <c r="C50" i="17" s="1"/>
  <c r="D61" i="16"/>
  <c r="D53" i="16" s="1"/>
  <c r="D52" i="16" s="1"/>
  <c r="E36" i="16"/>
  <c r="E33" i="16" s="1"/>
  <c r="E16" i="16" s="1"/>
  <c r="E65" i="15"/>
  <c r="E57" i="15" s="1"/>
  <c r="E56" i="15" s="1"/>
  <c r="C35" i="15"/>
  <c r="C32" i="15" s="1"/>
  <c r="C16" i="15" s="1"/>
  <c r="D56" i="14"/>
  <c r="D48" i="14" s="1"/>
  <c r="D47" i="14" s="1"/>
  <c r="C56" i="13"/>
  <c r="C48" i="13" s="1"/>
  <c r="C47" i="13" s="1"/>
  <c r="E56" i="13"/>
  <c r="E48" i="13" s="1"/>
  <c r="E47" i="13" s="1"/>
  <c r="D51" i="12"/>
  <c r="D50" i="12" s="1"/>
  <c r="D33" i="12"/>
  <c r="E56" i="11"/>
  <c r="E48" i="11" s="1"/>
  <c r="E47" i="11" s="1"/>
  <c r="C48" i="11"/>
  <c r="C47" i="11" s="1"/>
  <c r="C39" i="11"/>
  <c r="C38" i="11" s="1"/>
  <c r="C33" i="11"/>
  <c r="C30" i="11" s="1"/>
  <c r="C16" i="11" s="1"/>
  <c r="D61" i="10"/>
  <c r="D53" i="10" s="1"/>
  <c r="D52" i="10" s="1"/>
  <c r="E61" i="10"/>
  <c r="E53" i="10" s="1"/>
  <c r="E52" i="10" s="1"/>
  <c r="C61" i="10"/>
  <c r="C53" i="10" s="1"/>
  <c r="C52" i="10" s="1"/>
  <c r="E31" i="18"/>
  <c r="D31" i="18"/>
  <c r="C36" i="10"/>
  <c r="C33" i="10" s="1"/>
  <c r="C16" i="10" s="1"/>
  <c r="E58" i="7"/>
  <c r="E50" i="7" s="1"/>
  <c r="E49" i="7" s="1"/>
  <c r="C33" i="7"/>
  <c r="D61" i="6"/>
  <c r="D57" i="5"/>
  <c r="D49" i="5" s="1"/>
  <c r="D48" i="5" s="1"/>
  <c r="E33" i="18"/>
  <c r="F41" i="22"/>
  <c r="I39" i="22"/>
  <c r="D25" i="18"/>
  <c r="C69" i="18"/>
  <c r="E58" i="4"/>
  <c r="E49" i="4" s="1"/>
  <c r="C28" i="18"/>
  <c r="C33" i="18"/>
  <c r="D33" i="18"/>
  <c r="D20" i="18"/>
  <c r="F74" i="22"/>
  <c r="F53" i="22"/>
  <c r="I38" i="22"/>
  <c r="I53" i="22"/>
  <c r="I43" i="22"/>
  <c r="I16" i="22"/>
  <c r="I26" i="22"/>
  <c r="C38" i="22"/>
  <c r="C39" i="22"/>
  <c r="I24" i="22"/>
  <c r="F32" i="22"/>
  <c r="C23" i="22"/>
  <c r="I61" i="22"/>
  <c r="F46" i="22"/>
  <c r="I34" i="22"/>
  <c r="F54" i="22"/>
  <c r="F16" i="22"/>
  <c r="I164" i="22"/>
  <c r="G40" i="22"/>
  <c r="G37" i="22" s="1"/>
  <c r="I54" i="22"/>
  <c r="C59" i="22"/>
  <c r="F75" i="22"/>
  <c r="F130" i="22"/>
  <c r="F60" i="22"/>
  <c r="I62" i="22"/>
  <c r="F47" i="22"/>
  <c r="F26" i="22"/>
  <c r="I23" i="22"/>
  <c r="I58" i="22"/>
  <c r="C54" i="22"/>
  <c r="F56" i="22"/>
  <c r="F18" i="22"/>
  <c r="I17" i="22"/>
  <c r="I78" i="22"/>
  <c r="F23" i="22"/>
  <c r="F78" i="22"/>
  <c r="I18" i="22"/>
  <c r="C36" i="22"/>
  <c r="F184" i="22"/>
  <c r="C53" i="22"/>
  <c r="C35" i="22"/>
  <c r="F59" i="22"/>
  <c r="I63" i="22"/>
  <c r="C47" i="22"/>
  <c r="I25" i="22"/>
  <c r="F24" i="22"/>
  <c r="C141" i="22"/>
  <c r="F25" i="22"/>
  <c r="F17" i="22"/>
  <c r="J181" i="22"/>
  <c r="I181" i="22" s="1"/>
  <c r="G160" i="22"/>
  <c r="F160" i="22" s="1"/>
  <c r="C185" i="22"/>
  <c r="I59" i="22"/>
  <c r="H27" i="22"/>
  <c r="I75" i="22"/>
  <c r="F191" i="22"/>
  <c r="H73" i="22"/>
  <c r="C78" i="22"/>
  <c r="F36" i="22"/>
  <c r="F193" i="22"/>
  <c r="I47" i="22"/>
  <c r="C135" i="22"/>
  <c r="G61" i="22"/>
  <c r="F61" i="22" s="1"/>
  <c r="F62" i="22"/>
  <c r="D62" i="22"/>
  <c r="C63" i="22"/>
  <c r="C75" i="22"/>
  <c r="D74" i="22"/>
  <c r="C41" i="10"/>
  <c r="I193" i="22"/>
  <c r="D39" i="21"/>
  <c r="D129" i="22"/>
  <c r="E130" i="22"/>
  <c r="E129" i="22" s="1"/>
  <c r="E128" i="22" s="1"/>
  <c r="C55" i="18"/>
  <c r="C54" i="18" s="1"/>
  <c r="D50" i="18"/>
  <c r="F63" i="22"/>
  <c r="E60" i="22"/>
  <c r="E58" i="22" s="1"/>
  <c r="C58" i="22" s="1"/>
  <c r="C42" i="18"/>
  <c r="C39" i="18" s="1"/>
  <c r="C38" i="18" s="1"/>
  <c r="J31" i="22"/>
  <c r="I31" i="22" s="1"/>
  <c r="I32" i="22"/>
  <c r="H38" i="22"/>
  <c r="F38" i="22" s="1"/>
  <c r="F39" i="22"/>
  <c r="G140" i="22"/>
  <c r="F140" i="22" s="1"/>
  <c r="F141" i="22"/>
  <c r="E20" i="18"/>
  <c r="D55" i="18"/>
  <c r="D54" i="18" s="1"/>
  <c r="D28" i="18"/>
  <c r="F76" i="22"/>
  <c r="C45" i="18"/>
  <c r="D35" i="4"/>
  <c r="D32" i="4" s="1"/>
  <c r="D15" i="4" s="1"/>
  <c r="C40" i="9"/>
  <c r="E35" i="4"/>
  <c r="E32" i="4" s="1"/>
  <c r="E15" i="4" s="1"/>
  <c r="C25" i="21"/>
  <c r="C10" i="21" s="1"/>
  <c r="E42" i="18"/>
  <c r="H131" i="22"/>
  <c r="J184" i="22"/>
  <c r="I184" i="22" s="1"/>
  <c r="I185" i="22"/>
  <c r="J160" i="22"/>
  <c r="I161" i="22"/>
  <c r="F67" i="22"/>
  <c r="G66" i="22"/>
  <c r="F134" i="22"/>
  <c r="C192" i="22"/>
  <c r="E39" i="11"/>
  <c r="E38" i="11" s="1"/>
  <c r="C43" i="15"/>
  <c r="C42" i="15" s="1"/>
  <c r="H180" i="22"/>
  <c r="F180" i="22" s="1"/>
  <c r="E45" i="18"/>
  <c r="C33" i="17"/>
  <c r="C30" i="17" s="1"/>
  <c r="C16" i="17" s="1"/>
  <c r="F43" i="22"/>
  <c r="F185" i="22"/>
  <c r="E54" i="21"/>
  <c r="D41" i="4"/>
  <c r="D40" i="4" s="1"/>
  <c r="D43" i="10"/>
  <c r="D42" i="10" s="1"/>
  <c r="D41" i="10" s="1"/>
  <c r="E36" i="10"/>
  <c r="E33" i="10" s="1"/>
  <c r="E16" i="10" s="1"/>
  <c r="C33" i="12"/>
  <c r="E40" i="13"/>
  <c r="E39" i="13" s="1"/>
  <c r="E38" i="13" s="1"/>
  <c r="D40" i="14"/>
  <c r="D39" i="14" s="1"/>
  <c r="D38" i="14" s="1"/>
  <c r="D36" i="16"/>
  <c r="D33" i="16" s="1"/>
  <c r="D16" i="16" s="1"/>
  <c r="E43" i="16"/>
  <c r="E42" i="16" s="1"/>
  <c r="E41" i="16" s="1"/>
  <c r="E36" i="3"/>
  <c r="E33" i="3" s="1"/>
  <c r="E15" i="3" s="1"/>
  <c r="E39" i="5"/>
  <c r="E38" i="5" s="1"/>
  <c r="E37" i="5" s="1"/>
  <c r="I33" i="22"/>
  <c r="E28" i="18"/>
  <c r="C57" i="3"/>
  <c r="C56" i="3" s="1"/>
  <c r="E33" i="12"/>
  <c r="D58" i="7"/>
  <c r="D50" i="7" s="1"/>
  <c r="D49" i="7" s="1"/>
  <c r="F164" i="22"/>
  <c r="E45" i="22"/>
  <c r="D42" i="18"/>
  <c r="E131" i="22"/>
  <c r="F55" i="22"/>
  <c r="J28" i="22"/>
  <c r="I28" i="22" s="1"/>
  <c r="C184" i="22"/>
  <c r="D42" i="6"/>
  <c r="C39" i="8"/>
  <c r="C38" i="8" s="1"/>
  <c r="E33" i="9"/>
  <c r="E30" i="9" s="1"/>
  <c r="E16" i="9" s="1"/>
  <c r="D33" i="17"/>
  <c r="D30" i="17" s="1"/>
  <c r="D16" i="17" s="1"/>
  <c r="E40" i="17"/>
  <c r="E39" i="17" s="1"/>
  <c r="D43" i="3"/>
  <c r="D42" i="3" s="1"/>
  <c r="D41" i="3" s="1"/>
  <c r="C41" i="4"/>
  <c r="C40" i="4" s="1"/>
  <c r="D25" i="21"/>
  <c r="D10" i="21" s="1"/>
  <c r="E42" i="15"/>
  <c r="C58" i="7"/>
  <c r="C49" i="7" s="1"/>
  <c r="F186" i="22"/>
  <c r="H45" i="22"/>
  <c r="F45" i="22" s="1"/>
  <c r="I77" i="22"/>
  <c r="I55" i="22"/>
  <c r="F77" i="22"/>
  <c r="F34" i="22"/>
  <c r="C77" i="22"/>
  <c r="D45" i="22"/>
  <c r="C46" i="22"/>
  <c r="F58" i="22"/>
  <c r="F129" i="22"/>
  <c r="F187" i="22"/>
  <c r="I191" i="22"/>
  <c r="K45" i="22"/>
  <c r="I45" i="22" s="1"/>
  <c r="C17" i="22"/>
  <c r="I60" i="22"/>
  <c r="F42" i="22"/>
  <c r="F44" i="22"/>
  <c r="I56" i="22"/>
  <c r="C44" i="22"/>
  <c r="I44" i="22"/>
  <c r="I183" i="22"/>
  <c r="F135" i="22"/>
  <c r="I135" i="22"/>
  <c r="C193" i="22"/>
  <c r="J140" i="22"/>
  <c r="G22" i="22"/>
  <c r="I29" i="22"/>
  <c r="J22" i="22"/>
  <c r="G33" i="22"/>
  <c r="F33" i="22" s="1"/>
  <c r="G73" i="22"/>
  <c r="G181" i="22"/>
  <c r="F181" i="22" s="1"/>
  <c r="E187" i="22"/>
  <c r="C67" i="18"/>
  <c r="K210" i="22"/>
  <c r="K202" i="22" s="1"/>
  <c r="E69" i="18"/>
  <c r="C50" i="18"/>
  <c r="F176" i="22"/>
  <c r="G52" i="22"/>
  <c r="E33" i="22"/>
  <c r="C34" i="22"/>
  <c r="D28" i="22"/>
  <c r="C28" i="22" s="1"/>
  <c r="C30" i="22"/>
  <c r="C16" i="22"/>
  <c r="K187" i="22"/>
  <c r="E67" i="18"/>
  <c r="K57" i="22"/>
  <c r="I57" i="22" s="1"/>
  <c r="E40" i="18"/>
  <c r="I46" i="22"/>
  <c r="E35" i="15"/>
  <c r="E32" i="15" s="1"/>
  <c r="E16" i="15" s="1"/>
  <c r="F128" i="22"/>
  <c r="J40" i="22"/>
  <c r="D40" i="7"/>
  <c r="D39" i="7" s="1"/>
  <c r="D38" i="7" s="1"/>
  <c r="E25" i="21"/>
  <c r="E10" i="21" s="1"/>
  <c r="H72" i="22"/>
  <c r="F72" i="22" s="1"/>
  <c r="D45" i="18"/>
  <c r="K69" i="22"/>
  <c r="I69" i="22" s="1"/>
  <c r="I71" i="22"/>
  <c r="C56" i="8"/>
  <c r="C48" i="8" s="1"/>
  <c r="C47" i="8" s="1"/>
  <c r="K74" i="22"/>
  <c r="I76" i="22"/>
  <c r="C165" i="22"/>
  <c r="E39" i="21"/>
  <c r="C35" i="4"/>
  <c r="C32" i="4" s="1"/>
  <c r="C15" i="4" s="1"/>
  <c r="E25" i="18"/>
  <c r="C31" i="18"/>
  <c r="E42" i="22"/>
  <c r="H40" i="22"/>
  <c r="K41" i="22"/>
  <c r="I42" i="22"/>
  <c r="I192" i="22"/>
  <c r="C161" i="22"/>
  <c r="D160" i="22"/>
  <c r="C134" i="22"/>
  <c r="E69" i="22"/>
  <c r="C69" i="22" s="1"/>
  <c r="K131" i="22"/>
  <c r="C60" i="9"/>
  <c r="C51" i="9" s="1"/>
  <c r="K130" i="22"/>
  <c r="E55" i="18"/>
  <c r="E54" i="18" s="1"/>
  <c r="K22" i="22"/>
  <c r="I134" i="22"/>
  <c r="J52" i="22"/>
  <c r="F192" i="22"/>
  <c r="D66" i="22"/>
  <c r="D22" i="22"/>
  <c r="C140" i="22"/>
  <c r="K180" i="22"/>
  <c r="I180" i="22" s="1"/>
  <c r="D67" i="18"/>
  <c r="G28" i="22"/>
  <c r="F28" i="22" s="1"/>
  <c r="F29" i="22"/>
  <c r="K27" i="22"/>
  <c r="D40" i="22"/>
  <c r="C191" i="22"/>
  <c r="D181" i="22"/>
  <c r="C181" i="22" s="1"/>
  <c r="H22" i="22"/>
  <c r="J73" i="22"/>
  <c r="J66" i="22"/>
  <c r="D52" i="22"/>
  <c r="C57" i="15" l="1"/>
  <c r="C56" i="15" s="1"/>
  <c r="E53" i="6"/>
  <c r="E52" i="6" s="1"/>
  <c r="D53" i="6"/>
  <c r="D52" i="6" s="1"/>
  <c r="D41" i="6"/>
  <c r="D40" i="6" s="1"/>
  <c r="D15" i="6" s="1"/>
  <c r="C30" i="7"/>
  <c r="C16" i="7" s="1"/>
  <c r="C15" i="7" s="1"/>
  <c r="C69" i="7" s="1"/>
  <c r="E39" i="12"/>
  <c r="E38" i="12" s="1"/>
  <c r="D39" i="12"/>
  <c r="D38" i="12" s="1"/>
  <c r="C39" i="12"/>
  <c r="C38" i="12" s="1"/>
  <c r="D131" i="22"/>
  <c r="I140" i="22"/>
  <c r="J131" i="22"/>
  <c r="E22" i="22"/>
  <c r="C22" i="22" s="1"/>
  <c r="C41" i="6"/>
  <c r="C40" i="6" s="1"/>
  <c r="C15" i="6" s="1"/>
  <c r="C72" i="6" s="1"/>
  <c r="C30" i="12"/>
  <c r="C16" i="12" s="1"/>
  <c r="D30" i="12"/>
  <c r="D16" i="12" s="1"/>
  <c r="E30" i="12"/>
  <c r="E16" i="12" s="1"/>
  <c r="E14" i="22"/>
  <c r="C14" i="22" s="1"/>
  <c r="G131" i="22"/>
  <c r="H162" i="22"/>
  <c r="H159" i="22" s="1"/>
  <c r="E162" i="22"/>
  <c r="C162" i="22" s="1"/>
  <c r="K162" i="22"/>
  <c r="I162" i="22" s="1"/>
  <c r="D15" i="16"/>
  <c r="D70" i="16" s="1"/>
  <c r="E15" i="10"/>
  <c r="E70" i="10" s="1"/>
  <c r="E15" i="9"/>
  <c r="E71" i="9" s="1"/>
  <c r="D15" i="9"/>
  <c r="D71" i="9" s="1"/>
  <c r="D15" i="14"/>
  <c r="D68" i="14" s="1"/>
  <c r="E15" i="7"/>
  <c r="E69" i="7" s="1"/>
  <c r="E41" i="3"/>
  <c r="E14" i="3" s="1"/>
  <c r="E75" i="3" s="1"/>
  <c r="C15" i="13"/>
  <c r="C66" i="13" s="1"/>
  <c r="I15" i="22"/>
  <c r="K13" i="22"/>
  <c r="F15" i="22"/>
  <c r="C15" i="22"/>
  <c r="C15" i="17"/>
  <c r="C68" i="17" s="1"/>
  <c r="D15" i="17"/>
  <c r="D68" i="17" s="1"/>
  <c r="E15" i="13"/>
  <c r="E66" i="13" s="1"/>
  <c r="D15" i="11"/>
  <c r="D66" i="11" s="1"/>
  <c r="C41" i="3"/>
  <c r="C14" i="3" s="1"/>
  <c r="C75" i="3" s="1"/>
  <c r="C63" i="18"/>
  <c r="I195" i="22"/>
  <c r="F202" i="22"/>
  <c r="F194" i="22"/>
  <c r="E195" i="22"/>
  <c r="E194" i="22" s="1"/>
  <c r="C197" i="22"/>
  <c r="I210" i="22"/>
  <c r="I160" i="22"/>
  <c r="J159" i="22"/>
  <c r="G159" i="22"/>
  <c r="D159" i="22"/>
  <c r="C190" i="22"/>
  <c r="F190" i="22"/>
  <c r="F40" i="22"/>
  <c r="C45" i="22"/>
  <c r="C14" i="5"/>
  <c r="C66" i="5" s="1"/>
  <c r="E15" i="17"/>
  <c r="E68" i="17" s="1"/>
  <c r="C74" i="22"/>
  <c r="E15" i="11"/>
  <c r="E66" i="11" s="1"/>
  <c r="C15" i="14"/>
  <c r="C68" i="14" s="1"/>
  <c r="C15" i="9"/>
  <c r="C71" i="9" s="1"/>
  <c r="D104" i="21"/>
  <c r="F73" i="22"/>
  <c r="D38" i="21"/>
  <c r="D9" i="21" s="1"/>
  <c r="E63" i="18"/>
  <c r="E53" i="18" s="1"/>
  <c r="E52" i="18" s="1"/>
  <c r="D15" i="13"/>
  <c r="D66" i="13" s="1"/>
  <c r="E15" i="16"/>
  <c r="E70" i="16" s="1"/>
  <c r="E14" i="4"/>
  <c r="E69" i="4" s="1"/>
  <c r="C38" i="21"/>
  <c r="C9" i="21" s="1"/>
  <c r="E15" i="6"/>
  <c r="D15" i="15"/>
  <c r="D76" i="15" s="1"/>
  <c r="E15" i="8"/>
  <c r="E65" i="8" s="1"/>
  <c r="D15" i="8"/>
  <c r="D65" i="8" s="1"/>
  <c r="H57" i="22"/>
  <c r="D40" i="18"/>
  <c r="D39" i="18" s="1"/>
  <c r="D14" i="5"/>
  <c r="D66" i="5" s="1"/>
  <c r="C15" i="11"/>
  <c r="C66" i="11" s="1"/>
  <c r="C14" i="4"/>
  <c r="C69" i="4" s="1"/>
  <c r="C37" i="18"/>
  <c r="E104" i="21"/>
  <c r="C15" i="15"/>
  <c r="E15" i="15"/>
  <c r="E76" i="15" s="1"/>
  <c r="D30" i="18"/>
  <c r="D27" i="18" s="1"/>
  <c r="D10" i="18" s="1"/>
  <c r="E30" i="18"/>
  <c r="E27" i="18" s="1"/>
  <c r="E10" i="18" s="1"/>
  <c r="C15" i="10"/>
  <c r="C70" i="10" s="1"/>
  <c r="C15" i="8"/>
  <c r="C65" i="8" s="1"/>
  <c r="E39" i="18"/>
  <c r="D15" i="7"/>
  <c r="D69" i="7" s="1"/>
  <c r="E14" i="5"/>
  <c r="E66" i="5" s="1"/>
  <c r="C30" i="18"/>
  <c r="C27" i="18" s="1"/>
  <c r="C10" i="18" s="1"/>
  <c r="C60" i="22"/>
  <c r="E52" i="22"/>
  <c r="E38" i="21"/>
  <c r="E9" i="21" s="1"/>
  <c r="I22" i="22"/>
  <c r="D73" i="22"/>
  <c r="C73" i="22" s="1"/>
  <c r="C129" i="22"/>
  <c r="C130" i="22"/>
  <c r="J27" i="22"/>
  <c r="I27" i="22" s="1"/>
  <c r="C15" i="16"/>
  <c r="C70" i="16" s="1"/>
  <c r="E68" i="14"/>
  <c r="D14" i="4"/>
  <c r="D69" i="4" s="1"/>
  <c r="D61" i="22"/>
  <c r="C61" i="22" s="1"/>
  <c r="C62" i="22"/>
  <c r="D63" i="18"/>
  <c r="D53" i="18" s="1"/>
  <c r="D52" i="18" s="1"/>
  <c r="F22" i="22"/>
  <c r="D14" i="3"/>
  <c r="D75" i="3" s="1"/>
  <c r="D15" i="10"/>
  <c r="D70" i="10" s="1"/>
  <c r="G65" i="22"/>
  <c r="F65" i="22" s="1"/>
  <c r="F66" i="22"/>
  <c r="D27" i="22"/>
  <c r="H37" i="22"/>
  <c r="F37" i="22" s="1"/>
  <c r="K52" i="22"/>
  <c r="K51" i="22" s="1"/>
  <c r="D37" i="22"/>
  <c r="K186" i="22"/>
  <c r="I186" i="22" s="1"/>
  <c r="I187" i="22"/>
  <c r="G51" i="22"/>
  <c r="D65" i="22"/>
  <c r="C65" i="22" s="1"/>
  <c r="C66" i="22"/>
  <c r="E41" i="22"/>
  <c r="C42" i="22"/>
  <c r="K73" i="22"/>
  <c r="I73" i="22" s="1"/>
  <c r="I74" i="22"/>
  <c r="H69" i="22"/>
  <c r="F69" i="22" s="1"/>
  <c r="D13" i="22"/>
  <c r="J65" i="22"/>
  <c r="I65" i="22" s="1"/>
  <c r="I66" i="22"/>
  <c r="K129" i="22"/>
  <c r="I130" i="22"/>
  <c r="C160" i="22"/>
  <c r="C128" i="22"/>
  <c r="E27" i="22"/>
  <c r="C33" i="22"/>
  <c r="G27" i="22"/>
  <c r="J51" i="22"/>
  <c r="K40" i="22"/>
  <c r="K37" i="22" s="1"/>
  <c r="I41" i="22"/>
  <c r="J37" i="22"/>
  <c r="E186" i="22"/>
  <c r="C186" i="22" s="1"/>
  <c r="C187" i="22"/>
  <c r="C76" i="15" l="1"/>
  <c r="E72" i="6"/>
  <c r="D72" i="6"/>
  <c r="C53" i="18"/>
  <c r="C52" i="18" s="1"/>
  <c r="J127" i="22"/>
  <c r="J126" i="22" s="1"/>
  <c r="D127" i="22"/>
  <c r="F131" i="22"/>
  <c r="G127" i="22"/>
  <c r="G126" i="22" s="1"/>
  <c r="E15" i="12"/>
  <c r="E68" i="12" s="1"/>
  <c r="D15" i="12"/>
  <c r="D68" i="12" s="1"/>
  <c r="C15" i="12"/>
  <c r="C68" i="12" s="1"/>
  <c r="E38" i="18"/>
  <c r="E37" i="18" s="1"/>
  <c r="E9" i="18" s="1"/>
  <c r="E75" i="18" s="1"/>
  <c r="D38" i="18"/>
  <c r="D37" i="18" s="1"/>
  <c r="D9" i="18" s="1"/>
  <c r="D75" i="18" s="1"/>
  <c r="E51" i="22"/>
  <c r="E50" i="22" s="1"/>
  <c r="I202" i="22"/>
  <c r="K194" i="22"/>
  <c r="I194" i="22" s="1"/>
  <c r="H13" i="22"/>
  <c r="F13" i="22" s="1"/>
  <c r="F14" i="22"/>
  <c r="D51" i="22"/>
  <c r="E13" i="22"/>
  <c r="C13" i="22" s="1"/>
  <c r="G50" i="22"/>
  <c r="I14" i="22"/>
  <c r="C194" i="22"/>
  <c r="C195" i="22"/>
  <c r="I190" i="22"/>
  <c r="J50" i="22"/>
  <c r="K50" i="22"/>
  <c r="D185" i="21"/>
  <c r="E185" i="21"/>
  <c r="F57" i="22"/>
  <c r="H52" i="22"/>
  <c r="C9" i="18"/>
  <c r="C185" i="21"/>
  <c r="C52" i="22"/>
  <c r="F162" i="22"/>
  <c r="I131" i="22"/>
  <c r="I40" i="22"/>
  <c r="I52" i="22"/>
  <c r="K159" i="22"/>
  <c r="I159" i="22" s="1"/>
  <c r="I37" i="22"/>
  <c r="J12" i="22"/>
  <c r="I51" i="22"/>
  <c r="E159" i="22"/>
  <c r="E127" i="22" s="1"/>
  <c r="E40" i="22"/>
  <c r="C41" i="22"/>
  <c r="K12" i="22"/>
  <c r="I13" i="22"/>
  <c r="D12" i="22"/>
  <c r="C131" i="22"/>
  <c r="C27" i="22"/>
  <c r="F27" i="22"/>
  <c r="G12" i="22"/>
  <c r="K128" i="22"/>
  <c r="I129" i="22"/>
  <c r="F159" i="22"/>
  <c r="H127" i="22"/>
  <c r="H126" i="22" s="1"/>
  <c r="C75" i="18" l="1"/>
  <c r="K127" i="22"/>
  <c r="H12" i="22"/>
  <c r="F12" i="22" s="1"/>
  <c r="E126" i="22"/>
  <c r="C51" i="22"/>
  <c r="D50" i="22"/>
  <c r="D11" i="22" s="1"/>
  <c r="H51" i="22"/>
  <c r="H50" i="22" s="1"/>
  <c r="F52" i="22"/>
  <c r="C159" i="22"/>
  <c r="F127" i="22"/>
  <c r="F126" i="22"/>
  <c r="I128" i="22"/>
  <c r="D126" i="22"/>
  <c r="K11" i="22"/>
  <c r="G11" i="22"/>
  <c r="I50" i="22"/>
  <c r="E37" i="22"/>
  <c r="C40" i="22"/>
  <c r="J11" i="22"/>
  <c r="I12" i="22"/>
  <c r="C127" i="22" l="1"/>
  <c r="C126" i="22" s="1"/>
  <c r="F51" i="22"/>
  <c r="C50" i="22"/>
  <c r="I11" i="22"/>
  <c r="D214" i="22"/>
  <c r="K126" i="22"/>
  <c r="I127" i="22"/>
  <c r="J214" i="22"/>
  <c r="C37" i="22"/>
  <c r="E12" i="22"/>
  <c r="G214" i="22"/>
  <c r="F50" i="22" l="1"/>
  <c r="H11" i="22"/>
  <c r="K214" i="22"/>
  <c r="I214" i="22" s="1"/>
  <c r="I126" i="22"/>
  <c r="E11" i="22"/>
  <c r="C12" i="22"/>
  <c r="H214" i="22" l="1"/>
  <c r="F214" i="22" s="1"/>
  <c r="F11" i="22"/>
  <c r="E214" i="22"/>
  <c r="C214" i="22" s="1"/>
  <c r="C11" i="22"/>
</calcChain>
</file>

<file path=xl/sharedStrings.xml><?xml version="1.0" encoding="utf-8"?>
<sst xmlns="http://schemas.openxmlformats.org/spreadsheetml/2006/main" count="2758" uniqueCount="653">
  <si>
    <t>Иные  межбюджетные трансферты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</si>
  <si>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 в соответствии с заключенными соглашениями</t>
  </si>
  <si>
    <t>182 1 05 03010 01 0000 110</t>
  </si>
  <si>
    <t xml:space="preserve">   ИТОГО  ДОХОДОВ</t>
  </si>
  <si>
    <t>Наименование показателей</t>
  </si>
  <si>
    <t xml:space="preserve">Коды по бюджетной классификации </t>
  </si>
  <si>
    <t xml:space="preserve">000 1 00 00000 00 0000 000 </t>
  </si>
  <si>
    <t>Налоги на прибыль, доходы</t>
  </si>
  <si>
    <t>000 1 01 00000 00 0000 000</t>
  </si>
  <si>
    <t>Налог на доходы физических  лиц</t>
  </si>
  <si>
    <t>000 1 01 02000 01 0000 110</t>
  </si>
  <si>
    <t>Налоги на совокупный доход</t>
  </si>
  <si>
    <t>000 1 05 00000 00 0000 000</t>
  </si>
  <si>
    <t>Единый сельскохозяйственный налог</t>
  </si>
  <si>
    <t>Налоги на имущество</t>
  </si>
  <si>
    <t>Доходы от использования имущества, находящегося в 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</si>
  <si>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</si>
  <si>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</si>
  <si>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</si>
  <si>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</si>
  <si>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Штрафы, санкции, возмещение ущерба</t>
  </si>
  <si>
    <t>000 1 16 00000 00 0000 000</t>
  </si>
  <si>
    <t>(тыс. руб.)</t>
  </si>
  <si>
    <t>000 1 13 00000 00 0000 000</t>
  </si>
  <si>
    <t>000 2 00 00000 00 0000 000</t>
  </si>
  <si>
    <t>в том числе:</t>
  </si>
  <si>
    <t>ИТОГО ДОХОДОВ:</t>
  </si>
  <si>
    <t xml:space="preserve">ОБЪЕМ ПОСТУПЛЕНИЯ ДОХОДОВ ПО ОСНОВНЫМ ИСТОЧНИКАМ </t>
  </si>
  <si>
    <t xml:space="preserve">к приложению №1 Решения </t>
  </si>
  <si>
    <t xml:space="preserve">Таблица № 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</si>
  <si>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</si>
  <si>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</si>
  <si>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</si>
  <si>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</si>
  <si>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</si>
  <si>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</si>
  <si>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</si>
  <si>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</si>
  <si>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</si>
  <si>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НАЛОГ НА ПРИБЫЛЬ, ДОХОДЫ</t>
  </si>
  <si>
    <t>НАЛОГИ НА СОВОКУПНЫЙ ДОХОД</t>
  </si>
  <si>
    <t>НАЛОГИ НА ИМУЩЕСТВО</t>
  </si>
  <si>
    <t>182 1 05 03000 01 0000 110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</si>
  <si>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</si>
  <si>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</si>
  <si>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941 1 13 01995 10 0000 130</t>
  </si>
  <si>
    <t>000 1 13 01990 00 0000 130</t>
  </si>
  <si>
    <t>Прочие доходы от компенсации затрат государтсва</t>
  </si>
  <si>
    <t>000 1 13 02990 00 0000 130</t>
  </si>
  <si>
    <t>Дотации на выравнивание бюджетной обеспеченности</t>
  </si>
  <si>
    <t xml:space="preserve">Прочие субсидии </t>
  </si>
  <si>
    <t xml:space="preserve">Думы Алексеевского сельского поселения "Об утверждении   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</si>
  <si>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</si>
  <si>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</si>
  <si>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</si>
  <si>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пошлина, по делам рассматриваемым в судах общей юрисдикции, мировыми судьями</t>
  </si>
  <si>
    <t>000 1 08 03000 01 0000 110</t>
  </si>
  <si>
    <t>Государственная пошлина, по делам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</si>
  <si>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</si>
  <si>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</si>
  <si>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</si>
  <si>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</si>
  <si>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000 1 14 00000 00 0000 000</t>
  </si>
  <si>
    <t>000 1 14 02000 00 0000 000</t>
  </si>
  <si>
    <t xml:space="preserve">000 1 14 06000 00 0000 430 </t>
  </si>
  <si>
    <t xml:space="preserve"> 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</si>
  <si>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</si>
  <si>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950 1 13 02995 10 0000 130</t>
  </si>
  <si>
    <t>000 1 08 04020 00 0000 110</t>
  </si>
  <si>
    <t>Государственная пошлина за совершение нотариальных действий</t>
  </si>
  <si>
    <t>954 1 08 04020 01 0000 110</t>
  </si>
  <si>
    <t>000 1 08 04020 01 0000 110</t>
  </si>
  <si>
    <t>954 1 13 01995 10 0000 130</t>
  </si>
  <si>
    <t>000 1 14 02053 10 0000 410</t>
  </si>
  <si>
    <t>954 1 14 02053 10 0000 410</t>
  </si>
  <si>
    <t>000 1 11 05010 00 0000 120</t>
  </si>
  <si>
    <t>902 1 13 01995 05 0000 130</t>
  </si>
  <si>
    <t>Прочие доходы от оказания платных услуг получателями средств бюджетов муниципальных районов</t>
  </si>
  <si>
    <t>902 1 14 02053 05 0000 410</t>
  </si>
  <si>
    <t>Доходы от продажи земельных участков, находящихся в государственной и муниципальной  собственности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</si>
  <si>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</si>
  <si>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реализации 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</si>
  <si>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941 1 13 02995 10 0000 130</t>
  </si>
  <si>
    <t xml:space="preserve">в бюджет района </t>
  </si>
  <si>
    <t>в бюджеты сельских поселений</t>
  </si>
  <si>
    <t>СВОД</t>
  </si>
  <si>
    <t xml:space="preserve">ОБЪЕМОВ ПОСТУПЛЕНИЯ ДОХОДОВ ПО ОСНОВНЫМ ИСТОЧНИКАМ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</si>
  <si>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</si>
  <si>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Думы Аржановского сельского поселения "Об утверждении   </t>
  </si>
  <si>
    <t xml:space="preserve">Думы Большебабинского сельского поселения "Об утверждении   </t>
  </si>
  <si>
    <t xml:space="preserve">Думы Краснооктябрьскогоо сельского поселения "Об утверждении   </t>
  </si>
  <si>
    <t xml:space="preserve">Думы Ларинского сельского поселения "Об утверждении   </t>
  </si>
  <si>
    <t xml:space="preserve">Думы Поклоновского сельского поселения "Об утверждении   </t>
  </si>
  <si>
    <t xml:space="preserve">Думы Реченского  сельского поселения "Об утверждении   </t>
  </si>
  <si>
    <t xml:space="preserve">Думы Рябовскогоо сельского поселения "Об утверждении   </t>
  </si>
  <si>
    <t xml:space="preserve">Думы Самолшинского сельского поселения "Об утверждении   </t>
  </si>
  <si>
    <t xml:space="preserve">Думы Солонцовского сельского поселения "Об утверждении   </t>
  </si>
  <si>
    <t xml:space="preserve">Думы Стеженского сельского поселения "Об утверждении   </t>
  </si>
  <si>
    <t xml:space="preserve">Думы Трехложинского сельского поселения "Об утверждении   </t>
  </si>
  <si>
    <t xml:space="preserve">Думы Усть-Бузулукского сельского поселения "Об утверждении   </t>
  </si>
  <si>
    <t xml:space="preserve">Думы Шарашенского сельского поселения "Об утверждении   </t>
  </si>
  <si>
    <t xml:space="preserve">Думы Яминского сельского поселения "Об утверждении   </t>
  </si>
  <si>
    <t>942 1 11 05035 10 0000 120</t>
  </si>
  <si>
    <t>944 1 11 05035 10 0000 120</t>
  </si>
  <si>
    <t>945 1 11 05035 10 0000 120</t>
  </si>
  <si>
    <t>948 1 11 05035 10 0000 120</t>
  </si>
  <si>
    <t>947 1 11 05035 10 0000 120</t>
  </si>
  <si>
    <t>951 1 11 05035 10 0000 120</t>
  </si>
  <si>
    <t>952 1 11 05035 10 0000 120</t>
  </si>
  <si>
    <t>953 1 11 05035 10 0000 120</t>
  </si>
  <si>
    <t>955 1 11 05035 10 0000 120</t>
  </si>
  <si>
    <t>942 2 02 02999 10 0000 151</t>
  </si>
  <si>
    <t>ОБЪЕМ ПОСТУПЛЕНИЯ ДОХОДОВ ПО ОСНОВНЫМ ИСТОЧНИКАМ В БЮДЖЕТ</t>
  </si>
  <si>
    <t>182 1 01 02010 01 0000 110</t>
  </si>
  <si>
    <t>182 1 01 02020 01 0000 110</t>
  </si>
  <si>
    <t>182 1 01 02040 01 0000 110</t>
  </si>
  <si>
    <t>182 1 01 02030 01 0000 110</t>
  </si>
  <si>
    <t>182 1 06 01030 10 0000 110</t>
  </si>
  <si>
    <t>НАЛОГОВЫЕ ДОХОДЫ</t>
  </si>
  <si>
    <t>НАЛОГОВЫЕ И НЕНАЛОГОВЫЕ ДОХОДЫ</t>
  </si>
  <si>
    <t>НЕНАЛОГОВЫЕ ДОХОДЫ</t>
  </si>
  <si>
    <t>БЕЗВОЗМЕЗДНЫЕ ПОСТУПЛЕНИЯ</t>
  </si>
  <si>
    <t>000 1 05 02000 00 0000 110</t>
  </si>
  <si>
    <t>182 1 05 02010 02 0000 110</t>
  </si>
  <si>
    <t>000 1 05 03000 00 0000 110</t>
  </si>
  <si>
    <t>БЕЗВОЗМЕЗДНЫЕ ПОСТУПЛЕНИЯ ОТ ДРУГИХ БЮДЖЕТОВ БЮДЖЕТНОЙ СИСТЕМЫ РОССИЙСКОЙ ФЕДЕРАЦИИ</t>
  </si>
  <si>
    <t>000 2 02 00000 00 0000 151 </t>
  </si>
  <si>
    <t>Прочие субсидии , в том числе:</t>
  </si>
  <si>
    <t>ДОХОДЫ ОТ ПРОДАЖИ МАТЕРИАЛЬНЫХ И НЕМАТЕРИАЛЬНЫХ АКТИВОВ</t>
  </si>
  <si>
    <t>182 1 08 03010 01 0000 110</t>
  </si>
  <si>
    <t>902 1 14 06013 10 0000 430</t>
  </si>
  <si>
    <t> 000 2 00 00000 00 0000 000</t>
  </si>
  <si>
    <t>БЕЗВОЗМЕЗДНЫЕ ПОСТУПЛЕНИЯ ОТ  ДРУГИХ БЮДЖЕТОВ БЮДЖЕТНОЙ СИСТЕМЫ РОССИЙСКОЙ ФЕДЕРАЦИИ</t>
  </si>
  <si>
    <t> 000 2 02 00000 00 0000 000</t>
  </si>
  <si>
    <t>000 1 11 05013 00 0000 120</t>
  </si>
  <si>
    <t>902 1 11 05013 10 0000 120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</si>
  <si>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бюджетных и автономных учрежедений) 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</si>
  <si>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</si>
  <si>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945 1 13 01995 10 0000 130</t>
  </si>
  <si>
    <t>Прочие доходы от оказания платных услуг (работ) получателями средств бюджетов поселений</t>
  </si>
  <si>
    <t>Прочие доходы от компенсации затрат бюджетов поселений</t>
  </si>
  <si>
    <t>000 1 13 01995 10 0000 130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</si>
  <si>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учрежедений,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</si>
  <si>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поселений и созданных ими учереждений ( за исключением имущества муниципальных бюджетных и автономных учереждений)</t>
  </si>
  <si>
    <t>Субвенция бюджетам субъектов Российской Федерации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</si>
  <si>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</si>
  <si>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Плата за выбросы загрязняющих веществ в атмосферный воздух стационарными объектами</t>
  </si>
  <si>
    <t>Дотации бюджетам муницпальных районов  на выравнивание бюджетной обеспеченности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</si>
  <si>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</si>
  <si>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 от сдачи в аренду имущества, находящегося  в оперативном управлении органов управления  муниципальных районов и созданных ими учреждений (за исключением имущества муниципальных бюджетных и  автономных учреждений) </t>
  </si>
  <si>
    <t>к приложению №1 Решения                                                                                                                                                  Алексеевской районной Думы</t>
  </si>
  <si>
    <t xml:space="preserve">Прочие доходы от оказания платных услуг (работ) </t>
  </si>
  <si>
    <r>
      <t xml:space="preserve">Субсидии бюджетам </t>
    </r>
    <r>
      <rPr>
        <b/>
        <sz val="9"/>
        <color indexed="8"/>
        <rFont val="Times New Roman"/>
        <family val="1"/>
        <charset val="204"/>
      </rPr>
      <t>бюджетной системы</t>
    </r>
    <r>
      <rPr>
        <b/>
        <sz val="9"/>
        <rFont val="Times New Roman"/>
        <family val="1"/>
        <charset val="204"/>
      </rPr>
      <t xml:space="preserve"> Российской Федерации (межбюджетные субсидии)</t>
    </r>
  </si>
  <si>
    <t>Субвенции местным бюджетам на выполнение передаваемых полномочий субъектов Российской Федерации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</si>
  <si>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</si>
  <si>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Субсидия из областного бюджета бюджетам сельских поселений на обеспечение сбалансированности местных бюджетов</t>
  </si>
  <si>
    <t>Субвенции на реализацию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</si>
  <si>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НАЛОГИ НА ТОВАРЫ (РАБОТЫ, УСЛУГИ), РЕАЛИЗУЕМЫЕ НА ТЕРРИТОРИИ РОССИЙСКОЙ ФЕДЕРАЦИИ</t>
  </si>
  <si>
    <t>000 1 03 00000 00 0000 000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</si>
  <si>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</si>
  <si>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бюджетных и автономных учреждений) </t>
  </si>
  <si>
    <t xml:space="preserve">Доходы от продажи земельных участков, находящихся в государственной и муниципальной  собственности </t>
  </si>
  <si>
    <t>000 1 06 06030 00 0000 110</t>
  </si>
  <si>
    <t xml:space="preserve">Земельный налог с организаций </t>
  </si>
  <si>
    <t>182 1 06 06033 10 0000 110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</si>
  <si>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</si>
  <si>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</si>
  <si>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</si>
  <si>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</si>
  <si>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</si>
  <si>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948 1 08 04020 01 0000 110</t>
  </si>
  <si>
    <t>Иные межбюджетные трансферты</t>
  </si>
  <si>
    <t>000 2 02 02999 10 0000 151</t>
  </si>
  <si>
    <t>Субвенции на осуществление государственных полномочий Волгоградской области по хранению,  комплектованию, учету и использованию  архивных документов и архивных  фондов, отнесенных к составу архивного фонда Волгоградской области"</t>
  </si>
  <si>
    <t xml:space="preserve">Субсидия из областного бюджета бюджетам сельских поселений на благоустройство </t>
  </si>
  <si>
    <t>Дотации бюджетам бюджетной системы Российской Федерации</t>
  </si>
  <si>
    <t>000 2 02 10000 00 0000 151</t>
  </si>
  <si>
    <t>000 2 02 15001 00 0000 151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</si>
  <si>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</si>
  <si>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</si>
  <si>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</si>
  <si>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</si>
  <si>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</si>
  <si>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</si>
  <si>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941 2 02 20077 10 0000 151</t>
  </si>
  <si>
    <t>000 2 02 29999 00 0000 151</t>
  </si>
  <si>
    <t>941 2 02 29999 10 0000 151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</si>
  <si>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</si>
  <si>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</si>
  <si>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</si>
  <si>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000 2 02 30024 00 0000 151</t>
  </si>
  <si>
    <t>941 2 02 49999 10 0000 151</t>
  </si>
  <si>
    <t>942 2 02 29999 10 0000 151</t>
  </si>
  <si>
    <t>942 2 02 49999 10 0000 151</t>
  </si>
  <si>
    <t>943 2 02 29999 10 0000 151</t>
  </si>
  <si>
    <t>943 2 02 49999 10 0000 151</t>
  </si>
  <si>
    <t>944 2 02 49999 10 0000 151</t>
  </si>
  <si>
    <t>945 2 02 29999 10 0000 151</t>
  </si>
  <si>
    <t>944 2 02 29999 10 0000 151</t>
  </si>
  <si>
    <t>945 2 02 40014 10 0000 151</t>
  </si>
  <si>
    <t>945 2 02 49999 10 0000 151</t>
  </si>
  <si>
    <t>946 2 02 29999 10 0000 151</t>
  </si>
  <si>
    <t>946 2 02 49999 10 0000 151</t>
  </si>
  <si>
    <t>948 2 02 29999 10 0000 151</t>
  </si>
  <si>
    <t>948 2 02 49999 10 0000 151</t>
  </si>
  <si>
    <t>947 2 02 29999 10 0000 151</t>
  </si>
  <si>
    <t>947 2 02 49999 10 0000 151</t>
  </si>
  <si>
    <t>950 2 02 29999 10 0000 151</t>
  </si>
  <si>
    <t>950 2 02 49999 10 0000 151</t>
  </si>
  <si>
    <t>949 2 02 29999 10 0000 151</t>
  </si>
  <si>
    <t>949 2 02 49999 10 0000 151</t>
  </si>
  <si>
    <t>951 2 02 29999 10 0000 151</t>
  </si>
  <si>
    <t>951 2 02 49999 10 0000 151</t>
  </si>
  <si>
    <t>952 2 02 29999 10 0000 151</t>
  </si>
  <si>
    <t>952 2 02 49999 10 0000 151</t>
  </si>
  <si>
    <t>954 2 02 29999 10 0000 151</t>
  </si>
  <si>
    <t>954 2 02 30024 10 0000 151</t>
  </si>
  <si>
    <t>954 2 02 49999 10 0000 151</t>
  </si>
  <si>
    <t>953 2 02 29999 10 0000 151</t>
  </si>
  <si>
    <t>953 2 02 49999 10 0000 151</t>
  </si>
  <si>
    <t>955 2 02 29999 10 0000 151</t>
  </si>
  <si>
    <t>955 2 02 40014 10 0000 151</t>
  </si>
  <si>
    <t>955 2 02 49999 10 0000 151</t>
  </si>
  <si>
    <t>000 2 02 20077 10 0000 151</t>
  </si>
  <si>
    <t>000 2 02 29999 10 0000 151</t>
  </si>
  <si>
    <t>000 2 02 49999 10 0000 151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</si>
  <si>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</t>
  </si>
  <si>
    <t>Доходы от реализации имущества, находящегося в государственной и муниципальной собственности 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</si>
  <si>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Субвенция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</si>
  <si>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</si>
  <si>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</si>
  <si>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</si>
  <si>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182 1 05 04020 02 0000 110</t>
  </si>
  <si>
    <t>Субвенции на осуществление полномочий Волгоградской области, переданных  органам местного самоуправления по предупреждению и ликвидации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 на территории Волгоградской области</t>
  </si>
  <si>
    <t>Субвенции на предоставление  гражданам субсидий на оплату жилого помещения и коммунальных услуг с  в соответствии с Законом Волгоградской области от 12 декабря 2005 г. № 1145-ОД «О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услуг»</t>
  </si>
  <si>
    <t>Субвенции  на предоставление мер социальной поддержки по оплате жилого помещения и коммунальных услуг работникам библиотек и медицинским работникам  образовательных  организаций, работающим и проживающим в сельских населенных пунктах, рабочих поселках (поселках городского типа)  в Волгоградской области</t>
  </si>
  <si>
    <t>Межбюджетный трансферт на исполнение иных полномочий поселений</t>
  </si>
  <si>
    <t>НАЛОГИ НА ПРИБЫЛЬ, ДОХОДЫ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</si>
  <si>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образования"</t>
  </si>
  <si>
    <t>Субвенции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</t>
  </si>
  <si>
    <t>Субвенции на организацию  и осуществление деятельности по опеке и попечительству"</t>
  </si>
  <si>
    <t xml:space="preserve">Субвенции на вознаграждение за труд приемным родителям (патронатному воспитателю) и предоставление им мер социальной поддержки </t>
  </si>
  <si>
    <t>Субвенции  на выплату пособий по опеке и попечительству</t>
  </si>
  <si>
    <t>ШТРАФЫ, САНКЦИИ, ВОЗЩМЕЩЕНИЕ УЩЕРБА</t>
  </si>
  <si>
    <t xml:space="preserve"> 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</si>
  <si>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</si>
  <si>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Плата за размещение отходов производства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</si>
  <si>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</si>
  <si>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902 1 14 06013 05 0000 430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</si>
  <si>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 учреждений, а также имущества государственных и муниципальных унитарных предприятий, в том числе казенных)</t>
  </si>
  <si>
    <t xml:space="preserve"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</t>
  </si>
  <si>
    <t xml:space="preserve"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</t>
  </si>
  <si>
    <t>Субвенции на осуществление образовательного процесса по реализации образовательных программ дошкольного образования муниципальными  общеобразовательными организациями</t>
  </si>
  <si>
    <t xml:space="preserve">Субвенции на осуществление переданных органам местного самоуправления  полномочий Российской Федерации на государственную регистрацию актов гражданского состояния  </t>
  </si>
  <si>
    <t>Субвенция на создание, исполнение функций и обеспечение деятельности муницпальных комиссий по делам несовершеннолетних и защите их прав</t>
  </si>
  <si>
    <t>Субсидии на обеспечение сбалансированности  местных бюджетов бюджетам муниципальных образований</t>
  </si>
  <si>
    <t>Прочие доходы от компенсации затрат бюджетов сельских поселений</t>
  </si>
  <si>
    <t>Налог на имущество физических лиц, взимаемый по ставкам, применяемым к обектам налогообложени,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</si>
  <si>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</si>
  <si>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 за исключением земельных участков муниципальных бюджетных и автономных учереждений)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</si>
  <si>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учереждений (за исключением имущества муниципальных бюджетных и автономных учрежедений) </t>
  </si>
  <si>
    <t>Межбюджетный трансферт, передаваемые бюджетам сельских поселений</t>
  </si>
  <si>
    <t>000 2 02 00000 00 0000 150</t>
  </si>
  <si>
    <t>000 2 02 10000 00 0000 150</t>
  </si>
  <si>
    <t>000 2 02 15001 00 0000 150</t>
  </si>
  <si>
    <t>000 2 02 30000 00 0000 150</t>
  </si>
  <si>
    <t>000 2 02 30024 00 0000 150</t>
  </si>
  <si>
    <t>000 2 02 35118 00 0000 150</t>
  </si>
  <si>
    <t>000 2 02 40000 00 0000 150</t>
  </si>
  <si>
    <t>942 2 02 15001 10 0000 150</t>
  </si>
  <si>
    <t>942 2 02 30024 10 0000 150</t>
  </si>
  <si>
    <t>942 2 02 40014 10 0000 150</t>
  </si>
  <si>
    <t>942 2 02 49999 10 0000 150</t>
  </si>
  <si>
    <t>943 1 11 05035 10 0000 120</t>
  </si>
  <si>
    <t>943 2 02 15001 10 0000 150</t>
  </si>
  <si>
    <t>943 2 02 30024 10 0000 150</t>
  </si>
  <si>
    <t>943 2 02 40014 10 0000 150</t>
  </si>
  <si>
    <t>943 2 02 49999 10 0000 150</t>
  </si>
  <si>
    <t>944 1 13 02995 10 0000 130</t>
  </si>
  <si>
    <t>000 2 02 00000 00 0000 150 </t>
  </si>
  <si>
    <t>944 2 02 15001 10 0000 150</t>
  </si>
  <si>
    <t>944 2 02 30024 10 0000 150</t>
  </si>
  <si>
    <t>944 2 02 40014 10 0000 150</t>
  </si>
  <si>
    <t>944 2 02 49999 10 0000 150</t>
  </si>
  <si>
    <t>945 2 02 15001 10 0000 150</t>
  </si>
  <si>
    <t>945 2 02 30024 10 0000 150</t>
  </si>
  <si>
    <t>945 2 02 49999 10 0000 150</t>
  </si>
  <si>
    <t>946 1 11 05035 10 0000 120</t>
  </si>
  <si>
    <t>946 2 02 15001 10 0000 150</t>
  </si>
  <si>
    <t>946 2 02 30024 10 0000 150</t>
  </si>
  <si>
    <t>946 2 02 40014 10 0000 150</t>
  </si>
  <si>
    <t>946 2 02 49999 10 0000 150</t>
  </si>
  <si>
    <t>948 2 02 15001 10 0000 150</t>
  </si>
  <si>
    <t>948 2 02 30024 10 0000 150</t>
  </si>
  <si>
    <t>948 2 02 40014 10 0000 150</t>
  </si>
  <si>
    <t>948 2 02 49999 10 0000 150</t>
  </si>
  <si>
    <t>947 2 02 15001 10 0000 150</t>
  </si>
  <si>
    <t>947 2 02 30024 10 0000 150</t>
  </si>
  <si>
    <t>947 2 02 40014 10 0000 150</t>
  </si>
  <si>
    <t>947 2 02 49999 10 0000 150</t>
  </si>
  <si>
    <t>000 1 11 05025 00 0000 120</t>
  </si>
  <si>
    <t>949 1 11 05025 10 0000 120</t>
  </si>
  <si>
    <t>949 2 02 15001 10 0000 150</t>
  </si>
  <si>
    <t>949 2 02 30024 10 0000 150</t>
  </si>
  <si>
    <t>949 2 02 40014 10 0000 150</t>
  </si>
  <si>
    <t>949 2 02 49999 10 0000 150</t>
  </si>
  <si>
    <t>950 1 11 05035 10 0000 120</t>
  </si>
  <si>
    <t>950 2 02 30024 10 0000 150</t>
  </si>
  <si>
    <t>950 2 02 15001 10 0000 150</t>
  </si>
  <si>
    <t>950 2 02 40014 10 0000 150</t>
  </si>
  <si>
    <t>950 2 02 49999 10 0000 150</t>
  </si>
  <si>
    <t>951 2 02 30024 10 0000 150</t>
  </si>
  <si>
    <t>951 2 02 15001 10 0000 150</t>
  </si>
  <si>
    <t>951 2 02 40014 10 0000 150</t>
  </si>
  <si>
    <t>951 2 02 49999 10 0000 150</t>
  </si>
  <si>
    <t>952 2 02 15001 10 0000 150</t>
  </si>
  <si>
    <t>952 2 02 30024 10 0000 150</t>
  </si>
  <si>
    <t>952 2 02 40014 10 0000 150</t>
  </si>
  <si>
    <t>952 2 02 49999 10 0000 150</t>
  </si>
  <si>
    <t>954 1 11 05035 10 0000 120</t>
  </si>
  <si>
    <t>954 2 02 15001 10 0000 150</t>
  </si>
  <si>
    <t>954 2 02 40014 10 0000 150</t>
  </si>
  <si>
    <t>954 2 02 49999 10 0000 150</t>
  </si>
  <si>
    <t>953 2 02 30024 10 0000 150</t>
  </si>
  <si>
    <t>953 2 02 15001 10 0000 150</t>
  </si>
  <si>
    <t>953 2 02 40014 10 0000 150</t>
  </si>
  <si>
    <t>953 2 02 49999 10 0000 150</t>
  </si>
  <si>
    <t>955 2 02 15001 10 0000 150</t>
  </si>
  <si>
    <t>955 2 02 30024 10 0000 150</t>
  </si>
  <si>
    <t>955 2 02 49999 10 0000 150</t>
  </si>
  <si>
    <t>000 1 11 05025 10 0000 120</t>
  </si>
  <si>
    <t>000 1 11 05035 10 0000 120</t>
  </si>
  <si>
    <t>000 1 13 02995 10 0000 130</t>
  </si>
  <si>
    <t>000 2 02 15001 10 0000 150</t>
  </si>
  <si>
    <t>000 2 02 30024 10 0000 150</t>
  </si>
  <si>
    <t>000 2 02 40014 10 0000 150</t>
  </si>
  <si>
    <t>000 2 02 49999 10 0000 150</t>
  </si>
  <si>
    <t>902 1 11 05013 05 0000 120</t>
  </si>
  <si>
    <t>000 1 11 05020 00 0000 120</t>
  </si>
  <si>
    <t>902 1 11 05025 05 0000 120</t>
  </si>
  <si>
    <t>902 1 11 05035 05 0000 120</t>
  </si>
  <si>
    <t>000 1 12 01000 01 0000 120</t>
  </si>
  <si>
    <t>902 2 02 30024 05  0000 150</t>
  </si>
  <si>
    <t>902 2 02 30027 05 0000 150</t>
  </si>
  <si>
    <t>902 2 02 30022 05 0000 150</t>
  </si>
  <si>
    <t>902 2 02 03024  05 0000 150</t>
  </si>
  <si>
    <t>902 2 02 30029 05 0000 150</t>
  </si>
  <si>
    <t>000 2 02 29999 05 0000 150</t>
  </si>
  <si>
    <t>000 2 02 20000 00 0000 150</t>
  </si>
  <si>
    <t>902 2 02 29999 05 0000 150</t>
  </si>
  <si>
    <t>000 2 02 40014  00 0000 150</t>
  </si>
  <si>
    <t>902 2 02 40014 05 0000 150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</si>
  <si>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</si>
  <si>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</si>
  <si>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</si>
  <si>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</si>
  <si>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</si>
  <si>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</si>
  <si>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100 1 03 02251 01 0000 110</t>
  </si>
  <si>
    <t>100 1 03 02261 01 0000 110</t>
  </si>
  <si>
    <t>Субсии бюджетам муниципальных районов на оснащение объектов спортивной инфраструктуры спортивно-технологическим оборудованием</t>
  </si>
  <si>
    <t>902 2 02 35469 05  0000 150</t>
  </si>
  <si>
    <t xml:space="preserve">Субсидии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 </t>
  </si>
  <si>
    <t>Субвенции на предоставление мер социальной поддержки по оплате жилого помещения и коммунальных услуг специалистам учреждений культуры (библиотек, музеев, учреждений клубного типа) и учреждений кинематографии,  работающим и проживающим в сельской местности, рабочих поселках (поселках городского типа) на территории Волгоградской области</t>
  </si>
  <si>
    <t>902 2 02 25228 05 0000 150</t>
  </si>
  <si>
    <t>000 2 02 25228 00 0000 150</t>
  </si>
  <si>
    <t>Субсии бюджетам  на оснащение объектов спортивной инфраструктуры спортивно-технологическим оборудованием</t>
  </si>
  <si>
    <t xml:space="preserve">Субвенции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 </t>
  </si>
  <si>
    <t>Субвенции бюджетам муницпальных образованийна предоставление гражданам субсидий на оплату жилого помещения и коммунальных услуг</t>
  </si>
  <si>
    <t>000 2 02 30022 00 0000 150</t>
  </si>
  <si>
    <t xml:space="preserve">000 2 02 30024 00 0000 150 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</si>
  <si>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</si>
  <si>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</si>
  <si>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</si>
  <si>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</si>
  <si>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000 2 02 35469 00 0000 150</t>
  </si>
  <si>
    <t>Субвенции бюджетам на государственную регистрацию актов гражданского состояния</t>
  </si>
  <si>
    <t>000 2 02 35930 00 0000 150</t>
  </si>
  <si>
    <t>Межбюджетные трансферты, передаваемые 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</si>
  <si>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>000 2 02  15001 00 0000 150</t>
  </si>
  <si>
    <t>902 2 02 15001 05 0000 150</t>
  </si>
  <si>
    <t>Субвенции на осуществление полномочий Волгоградской области, переданных органам местного самоуправления по предупреждению и ликвидации болезней животных, их лечению, защите населения от болезней, общих для человека и животных, в части реконструкции и содержания скотомогильников (биотермических ям)</t>
  </si>
  <si>
    <t>Субвенции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</t>
  </si>
  <si>
    <t xml:space="preserve">                                                                     к приложению № 1 Решения                                          Алексеевской районной Думы</t>
  </si>
  <si>
    <t>000 1 05 01000 00 0000 000</t>
  </si>
  <si>
    <t>Налог, взимаемый в связи с применением упрощенной системы налогооблажения</t>
  </si>
  <si>
    <t>000 1 05 01011 01 0000 110</t>
  </si>
  <si>
    <t>000 1 05 01021 01 0000 110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</si>
  <si>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</si>
  <si>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000 2 02 20041 00 0000 150</t>
  </si>
  <si>
    <t>Субсидии бюджетам муницпальных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</si>
  <si>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932 1 11 05035 10 0000 120</t>
  </si>
  <si>
    <t>932 2 02 15001 10 0000 150</t>
  </si>
  <si>
    <t>932 2 02 30024 10 0000 150</t>
  </si>
  <si>
    <t>932 2 02 40014 10 0000 150</t>
  </si>
  <si>
    <t>932 2 02 49999 10 0000 150</t>
  </si>
  <si>
    <t>Субвенции бюджетам муниципальных районов на проведение Всероссийской переписи населения 2021 года</t>
  </si>
  <si>
    <t>Субвенции бюджетам на проведение Всероссийской переписи населения в 2021 году</t>
  </si>
  <si>
    <r>
      <t xml:space="preserve">902 2 02 35930 05 0000 150            </t>
    </r>
    <r>
      <rPr>
        <b/>
        <sz val="10.5"/>
        <rFont val="Times New Roman"/>
        <family val="1"/>
        <charset val="204"/>
      </rPr>
      <t xml:space="preserve"> 21-59000-00000-00300</t>
    </r>
  </si>
  <si>
    <t>943 1 11 05025 10 0000 120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</si>
  <si>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</si>
  <si>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</si>
  <si>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</si>
  <si>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</si>
  <si>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</si>
  <si>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</si>
  <si>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</si>
  <si>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</si>
  <si>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</si>
  <si>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</si>
  <si>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</si>
  <si>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</si>
  <si>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</si>
  <si>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</si>
  <si>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</si>
  <si>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</si>
  <si>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</si>
  <si>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</si>
  <si>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803 1 16 01203 01 9000 140</t>
  </si>
  <si>
    <t>803 1 16 01203 01 0008 140</t>
  </si>
  <si>
    <t>803 1 16 01193 01 9000 140</t>
  </si>
  <si>
    <t>803 1 16 01193 01 0013 140</t>
  </si>
  <si>
    <t>803 1 16 01193 01 0005 140</t>
  </si>
  <si>
    <t>803 1 16 01153 01 9000 140</t>
  </si>
  <si>
    <t>803 1 16 01153 01 0006 140</t>
  </si>
  <si>
    <t>803 1 16 01133 01 9000 140</t>
  </si>
  <si>
    <t>803 1 16 01083 01 0037 140</t>
  </si>
  <si>
    <t>803 1 16 01073 01 0019 140</t>
  </si>
  <si>
    <t>803 1 16 01053 01 9000 140</t>
  </si>
  <si>
    <t>803 1 16 01053 01 0059 140</t>
  </si>
  <si>
    <t>803 1 16 01000 01 0000 140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</si>
  <si>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</si>
  <si>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</si>
  <si>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</si>
  <si>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076 1 16 10123 01 0051 140</t>
  </si>
  <si>
    <t>188 1 16 10123 01 0051 140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</si>
  <si>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</si>
  <si>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844 1 16 10123 01 0000 140</t>
  </si>
  <si>
    <t>902 1 16 01074 01 0000 140</t>
  </si>
  <si>
    <t>902 1 16 01203 010021 140</t>
  </si>
  <si>
    <t xml:space="preserve">Субсидии из областного бюджета бюджетам муниципальных районов и городских округов Волгоградской области на замену кровли и выполнение необходимых для этого работ в зданиях муниципальных общеобразовательных организаций Волгоградской области </t>
  </si>
  <si>
    <t xml:space="preserve">Субсидии из областного бюджета бюджетам муниципальных районов и городских округов Волгоградской области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организаций Волгоградской области </t>
  </si>
  <si>
    <t xml:space="preserve">Субсидии из областного бюджета бюджетам муниципальных районов и городских округов Волгоградской области на благоустройство площадок для проведения праздничных линеек и других мероприятий в  муниципальных общеобразовательных организациях Волгоградской области </t>
  </si>
  <si>
    <t xml:space="preserve">Субсидии из областного бюджета бюджетам муницпальных районов и городских округов Волгоградской области на модернизацию спортивных площадок в общеобразовательных организациях Волгоградской области </t>
  </si>
  <si>
    <r>
      <t>Субсидии бюджетам на организацию беспла</t>
    </r>
    <r>
      <rPr>
        <b/>
        <sz val="10"/>
        <color indexed="8"/>
        <rFont val="Times New Roman"/>
        <family val="1"/>
        <charset val="204"/>
      </rPr>
      <t>тного горячего питания обучающихся, получающих начальное общее образование в государственных и муниципальных образовательных организациях</t>
    </r>
  </si>
  <si>
    <t>000 2 02 25304 00 0000 150</t>
  </si>
  <si>
    <t>902 2 02 25304 05 0000 150</t>
  </si>
  <si>
    <r>
  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  </r>
    <r>
      <rPr>
        <sz val="10"/>
        <color indexed="8"/>
        <rFont val="Times New Roman"/>
        <family val="1"/>
        <charset val="204"/>
      </rPr>
      <t xml:space="preserve">  Волгоградской области                                                                                        </t>
    </r>
    <r>
      <rPr>
        <sz val="9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</si>
  <si>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Субвенции на осуществление полномочий Волгоградской области, переданных органам местного самоуправления в области обращения с животными в части реализации мероприятий при осуществлении деятельности по обращению с животными без владельцев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</si>
  <si>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</si>
  <si>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</si>
  <si>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</si>
  <si>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902 2 02 45303 05 0000 150</t>
  </si>
  <si>
    <t>Прочие межбюджетные трансферты, передаваемые бюджетам</t>
  </si>
  <si>
    <t>000 2 02 49999 00 0000 150</t>
  </si>
  <si>
    <t>90 2 2 02 49999 05 0000 150</t>
  </si>
  <si>
    <t xml:space="preserve">Иные 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</si>
  <si>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</si>
  <si>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</si>
  <si>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</si>
  <si>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r>
      <t xml:space="preserve">902 2 02 35930 05 0000 150              </t>
    </r>
    <r>
      <rPr>
        <b/>
        <sz val="10.5"/>
        <rFont val="Times New Roman"/>
        <family val="1"/>
        <charset val="204"/>
      </rPr>
      <t xml:space="preserve">    </t>
    </r>
  </si>
  <si>
    <t>Прочие межбюджетные трансферты, передаваемые бюджетам сельских поселений</t>
  </si>
  <si>
    <t>902 2 02 35120 05 0000 150</t>
  </si>
  <si>
    <t>902 2 02 20041 05 0000 150</t>
  </si>
  <si>
    <r>
      <t xml:space="preserve">Субсидии бюджетам </t>
    </r>
    <r>
      <rPr>
        <b/>
        <sz val="10"/>
        <color indexed="8"/>
        <rFont val="Times New Roman"/>
        <family val="1"/>
        <charset val="204"/>
      </rPr>
      <t>бюджетной системы</t>
    </r>
    <r>
      <rPr>
        <b/>
        <sz val="10"/>
        <rFont val="Times New Roman"/>
        <family val="1"/>
        <charset val="204"/>
      </rPr>
      <t xml:space="preserve"> Российской Федерации (межбюджетные субсидии)</t>
    </r>
  </si>
  <si>
    <r>
  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  </r>
    <r>
      <rPr>
        <sz val="10"/>
        <color indexed="8"/>
        <rFont val="Times New Roman"/>
        <family val="1"/>
        <charset val="204"/>
      </rPr>
      <t xml:space="preserve">  Волгоградской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</si>
  <si>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182 1 16 10129 01 0000 140</t>
  </si>
  <si>
    <t>902 1 16 01053 01 0035 140</t>
  </si>
  <si>
    <t>2024 год</t>
  </si>
  <si>
    <t>Всего в консолиди-рованный бюджет  в 2024 году</t>
  </si>
  <si>
    <t>955 1 14 02053 05 0000 410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</si>
  <si>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
</t>
  </si>
  <si>
    <t>182 1 01 02080 01 0000 110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</si>
  <si>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</si>
  <si>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</si>
  <si>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</si>
  <si>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</si>
  <si>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902 1 16 01054 01 0000 140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</si>
  <si>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</si>
  <si>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</si>
  <si>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803 1 16 01063 01 0101 140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</si>
  <si>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</si>
  <si>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803 1 16 01083 01 0281 140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</si>
  <si>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</si>
  <si>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</si>
  <si>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</si>
  <si>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</si>
  <si>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</si>
  <si>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803 1 16 01173 01 9000 140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</si>
  <si>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</si>
  <si>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</si>
  <si>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</si>
  <si>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803 1 16 01193 01 0029 140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</si>
  <si>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</si>
  <si>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803 1 16 01203 01 0007 140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</si>
  <si>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</si>
  <si>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</si>
  <si>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</si>
  <si>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</si>
  <si>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000 1 16 10129 01 0000 140</t>
  </si>
  <si>
    <t xml:space="preserve">Административные штрафы, установленные законами субъектов Российской Федерации об административных правонарушениях
Дотации (гранты) бюджетам городских округов за достижение показателей деятельности органов местного самоуправления
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</si>
  <si>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</si>
  <si>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</si>
  <si>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902 1 16 02020 02 0000 140</t>
  </si>
  <si>
    <t>000 2 02 25511 00 0000 150</t>
  </si>
  <si>
    <t>902 2 02 25511 05 0000 150</t>
  </si>
  <si>
    <t xml:space="preserve">Субсидии бюджетам на проведение комплексных кадастровых работ
</t>
  </si>
  <si>
    <t xml:space="preserve">Субсидии бюджетам муниципальных районов на проведение комплексных кадастровых работ
</t>
  </si>
  <si>
    <t>Субсидии бюджетам муницпальных образований на обеспечение питьевым водоснабжением населения</t>
  </si>
  <si>
    <t>Субсидии бюджетам муницпальных образований для решения отдельных вопросов местного значения в сфере дополнительного образования детей</t>
  </si>
  <si>
    <t>Прочие доходы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</si>
  <si>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</si>
  <si>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000 1 11 09040 00 0000 120</t>
  </si>
  <si>
    <t>902 1 11 09045 05 0000 120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</si>
  <si>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</si>
  <si>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 в том числе минимальный налог, зачисляемый в бюджеты субъектов РФ)</t>
  </si>
  <si>
    <t xml:space="preserve">Прочие межбюджетные трансферты, передаваемые бюджетам сельских поселений 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</si>
  <si>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</si>
  <si>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</si>
  <si>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 xml:space="preserve">Субсидии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 </t>
  </si>
  <si>
    <t xml:space="preserve">Субсидии из областного бюджета бюджетам муниципальных районов и городских округов Волгоградской области на модернизацию спортивных площадок в общеобразовательных организациях Волгоградской области </t>
  </si>
  <si>
    <t>Субвенции бюджетам муницпальных образований на предоставление гражданам субсидий на оплату жилого помещения и коммунальных услуг</t>
  </si>
  <si>
    <t>Субвенция на создание, исполнение функций и обеспечение деятельности муниципальных комиссий по делам несовершеннолетних и защите их прав</t>
  </si>
  <si>
    <t>2025 год</t>
  </si>
  <si>
    <t xml:space="preserve">     САМОЛШИНСКОГО СЕЛЬСКОГО ПОСЕЛЕНИЯ НА 2023 ГОД И ПЛАНОВЫЙ ПЕРИОД 2024-2025 ГОДОВ</t>
  </si>
  <si>
    <t xml:space="preserve">     СОЛОНЦОВСКОГО СЕЛЬСКОГО ПОСЕЛЕНИЯ НА 2023 ГОД И ПЛАНОВЫЙ ПЕРИОД 2024-2025 ГОДОВ</t>
  </si>
  <si>
    <t>Всего в консолиди-рованный бюджет  в 2025 году</t>
  </si>
  <si>
    <t>Субсидии бюджетам на обеспечение комплексного развития сельских территорий</t>
  </si>
  <si>
    <t>000 2 02 25576 00 0000 150</t>
  </si>
  <si>
    <r>
      <t xml:space="preserve">Субсидия на обеспечение комплексного развития сельских территорий (поддержка общественно значимых проектов по благоустройству территорий)                                                                                          </t>
    </r>
    <r>
      <rPr>
        <sz val="9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</si>
  <si>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902 2 02 25576 05 0000 150</t>
  </si>
  <si>
    <t>Субсидии бюджетам муниципальных образований на содержание объектов благоустройства</t>
  </si>
  <si>
    <r>
      <t xml:space="preserve">Субвенции бюджетам муниципальных районов и городских округов на финансовое обеспечение отдельных государственных полномочий Волгоградской области по обеспечению жилыми помещениями </t>
    </r>
    <r>
      <rPr>
        <b/>
        <sz val="9"/>
        <rFont val="Times New Roman"/>
        <family val="1"/>
        <charset val="204"/>
      </rPr>
      <t>детей-сирот и детей, оставшихся без попечения родителей</t>
    </r>
  </si>
  <si>
    <r>
      <t>Субвенции на осуществление органами местного самоуправления Волгоградской области  государственных полномочий</t>
    </r>
    <r>
      <rPr>
        <b/>
        <sz val="9"/>
        <rFont val="Times New Roman"/>
        <family val="1"/>
        <charset val="204"/>
      </rPr>
      <t xml:space="preserve"> по контролю за проведением поисковой работы на территории Волгоградской области</t>
    </r>
  </si>
  <si>
    <r>
      <t xml:space="preserve">Субвенции бюджетам муниципальных районов  Волгоградской области  на осуществление органами местного самоуправления Волгоградской области  государственных полномочи </t>
    </r>
    <r>
      <rPr>
        <b/>
        <sz val="9"/>
        <rFont val="Times New Roman"/>
        <family val="1"/>
        <charset val="204"/>
      </rPr>
      <t>по увековечиванию памяти погибших при защите Отечества на территории Волгоградской области</t>
    </r>
  </si>
  <si>
    <r>
      <t xml:space="preserve">Субвенции бюджетам муниципальных районов и городских округов на финансовое обеспечение отдельных государственных полномочий Волгоградской области по обеспечению жилыми помещениями </t>
    </r>
    <r>
      <rPr>
        <b/>
        <sz val="10"/>
        <rFont val="Times New Roman"/>
        <family val="1"/>
        <charset val="204"/>
      </rPr>
      <t>детей-сирот и детей, оставшихся без попечения родителей</t>
    </r>
  </si>
  <si>
    <r>
      <t>Субвенции на осуществление органами местного самоуправления Волгоградской области  государственных полномочий</t>
    </r>
    <r>
      <rPr>
        <b/>
        <sz val="10"/>
        <rFont val="Times New Roman"/>
        <family val="1"/>
        <charset val="204"/>
      </rPr>
      <t xml:space="preserve"> по контролю за проведением поисковой работы на территории Волгоградской области</t>
    </r>
  </si>
  <si>
    <r>
      <t xml:space="preserve">Субвенции бюджетам муниципальных районов  Волгоградской области  на осуществление органами местного самоуправления Волгоградской области  государственных полномочи </t>
    </r>
    <r>
      <rPr>
        <b/>
        <sz val="10"/>
        <rFont val="Times New Roman"/>
        <family val="1"/>
        <charset val="204"/>
      </rPr>
      <t>по увековечиванию памяти погибших при защите Отечества на территории Волгоградской области</t>
    </r>
  </si>
  <si>
    <r>
      <t xml:space="preserve">Субсидия на обеспечение комплексного развития сельских территорий (поддержка общественно значимых проектов по благоустройству территорий)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</si>
  <si>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803 1 16 01153 01 0005 140</t>
  </si>
  <si>
    <t>902 116 01154 01 0000 140</t>
  </si>
  <si>
    <t>803 1 16 01173 01 0007 140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</si>
  <si>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
</t>
  </si>
  <si>
    <t>048 1 12 01010 01 6000 120</t>
  </si>
  <si>
    <t>048 1 12 01041 01 6000 120</t>
  </si>
  <si>
    <t xml:space="preserve">Плата за выбросы загрязняющих веществ в атмосферный воздух стационарными объектами
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</si>
  <si>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</si>
  <si>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Таблица № 18</t>
  </si>
  <si>
    <t>Таблица № 5</t>
  </si>
  <si>
    <t>2026 год</t>
  </si>
  <si>
    <t xml:space="preserve"> АЛЕКСЕЕВСКОГО МУНИЦИПАЛЬНОГО РАЙОНА НА 2024 И ПЛАНОВЫЙ ПЕРИОД 2025-2026 ГОДОВ.</t>
  </si>
  <si>
    <t>от "__"__________2023 г. №______</t>
  </si>
  <si>
    <t xml:space="preserve"> от "__ " _________ 2023  г. №____</t>
  </si>
  <si>
    <t>В КОНСОЛИДИРОВАННЫЙ БЮДЖЕТ АЛЕКСЕЕВСКОГО МУНИЦИПАЛЬНОГО РАЙОНА НА 2024-2026 ГОДЫ.</t>
  </si>
  <si>
    <t>Всего в консолиди-рованный бюджет  в 2026 году</t>
  </si>
  <si>
    <t>В БЮДЖЕТЫ  СЕЛЬСКИХ ПОСЕЛЕНИЙ  НА 2024 И ПЛАНОВЫЙ ПЕРИОД  2025-2026 ГОДОВ.</t>
  </si>
  <si>
    <t xml:space="preserve">бюджета Алексеевского  сельского поселения на 2024 год и </t>
  </si>
  <si>
    <t>на плановый период 2025-2026 годов".</t>
  </si>
  <si>
    <t xml:space="preserve"> от "___"___________2023 г. №___</t>
  </si>
  <si>
    <t xml:space="preserve"> АЛЕКСЕЕВСКОГО  СЕЛЬСКОГО ПОСЕЛЕНИЯ НА 2024 ГОД И ПЛАНОВЫЙ ПЕРИОД 2025-2026 ГОДОВ</t>
  </si>
  <si>
    <t>182 116 18000 02 0000 140</t>
  </si>
  <si>
    <t>000 116 18000 02 0000 140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</si>
  <si>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</si>
  <si>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</si>
  <si>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</si>
  <si>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</si>
  <si>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182 101 02140 01 0000 110</t>
  </si>
  <si>
    <t>803 1 16 01063 01 0008 140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</si>
  <si>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</si>
  <si>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000 2 02 45179  00 0000 150</t>
  </si>
  <si>
    <t>Субсидии бюджетам муницпальных образований на реализацию проектов местных инициатив на 2024 год и плановый период 2025 и 2026 годов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</si>
  <si>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 с сфере управлением БПЛА</t>
  </si>
  <si>
    <t>Субсидии из областного бюджета бюджетам муницпальных районов  Волгоградской области наобеспечение горячим питанием по образовательным программам общего образования в соответствии с ч.2 ст. 46 Социального кодекса Волгоградской области</t>
  </si>
  <si>
    <t>000 2 02 2537200 0000 150</t>
  </si>
  <si>
    <t>902 2 02 25372 05 0000 150</t>
  </si>
  <si>
    <t>Субсидии бюджетам муниципальным районам на развитие транспортной инфраструктуры на сельских территориях</t>
  </si>
  <si>
    <t>Субсидии бюджетам муниципальных районов на реализацию мероприятий по модернизации школьных систем образовани</t>
  </si>
  <si>
    <t>000 2 02 25750 00 0000 150</t>
  </si>
  <si>
    <t>902 2 02 25750 05 0000 150</t>
  </si>
  <si>
    <t xml:space="preserve">бюджета  Аржановского  сельского поселения на 2024 год и </t>
  </si>
  <si>
    <t>на плановый период 2025- 2026 годов".</t>
  </si>
  <si>
    <t>АРЖАНОВСКОГО  СЕЛЬСКОГО ПОСЕЛЕНИЯ НА 2024 ГОД И ПЛАНОВЫЙ ПЕРИОД 2025 -2026 ГОДОВ</t>
  </si>
  <si>
    <t xml:space="preserve">бюджета Большебабинского  сельского поселения на 2024 год и </t>
  </si>
  <si>
    <t>на плановый период 2025 - 2026 годов".</t>
  </si>
  <si>
    <t xml:space="preserve">      БОЛЬШЕБАБИНСКОГО  СЕЛЬСКОГО ПОСЕЛЕНИЯ НА 2024 ГОД И ПЛАНОВЫЙ ПЕРИОД 2025 -2026ГОДОВ</t>
  </si>
  <si>
    <t xml:space="preserve">бюджета Краснооктябрьскогоо  сельского поселения на 2024год и </t>
  </si>
  <si>
    <t xml:space="preserve">       КРАСНООКТЯБРЬСКОГО СЕЛЬСКОГО ПОСЕЛЕНИЯ НА 2024ГОД И ПЛАНОВЫЙ ПЕРИОД 2025-2026 ГОДОВ</t>
  </si>
  <si>
    <t xml:space="preserve">бюджета Ларинского  сельского поселения на 2024 год и </t>
  </si>
  <si>
    <t xml:space="preserve">      ЛАРИНСКОГО СЕЛЬСКОГО ПОСЕЛЕНИЯ НА 2024 ГОД И ПЛАНОВЫЙ ПЕРИОД 2025-2026 ГОДОВ</t>
  </si>
  <si>
    <t xml:space="preserve">бюджета Поклоновского  сельского поселения на 2024 год и </t>
  </si>
  <si>
    <t xml:space="preserve">      ПОКЛОНОВСКОГО СЕЛЬСКОГО ПОСЕЛЕНИЯ НА 2024 ГОД И ПЛАНОВЫЙ ПЕРИОД 2025-2026 ГОДОВ</t>
  </si>
  <si>
    <t xml:space="preserve">бюджета Реченского  сельского поселения на 2024год и </t>
  </si>
  <si>
    <t xml:space="preserve">      РЕЧЕНСКОГО СЕЛЬСКОГО ПОСЕЛЕНИЯ НА 2024 ГОД И ПЛАНОВЫЙ ПЕРИОД 2025 -2026 ГОДОВ</t>
  </si>
  <si>
    <t xml:space="preserve">бюджета Рябовского  сельского поселения на 2024 год и </t>
  </si>
  <si>
    <t xml:space="preserve">      РЯБОВСКОГО СЕЛЬСКОГО ПОСЕЛЕНИЯ НА 2024 ГОД И ПЛАНОВЫЙ ПЕРИОД 2025-2026 ГОДОВ</t>
  </si>
  <si>
    <t xml:space="preserve">бюджета Самолшинского  сельского поселения на 2024 год и </t>
  </si>
  <si>
    <t xml:space="preserve">бюджета Солонцовского  сельского поселения на 2024 год и </t>
  </si>
  <si>
    <t xml:space="preserve">бюджета Стеженского  сельского поселения на 2024 год и </t>
  </si>
  <si>
    <t xml:space="preserve">     СТЕЖЕНСКОГО СЕЛЬСКОГО ПОСЕЛЕНИЯ НА 2024 ГОД И ПЛАНОВЫЙ ПЕРИОД 2025-2026 ГОДОВ</t>
  </si>
  <si>
    <t xml:space="preserve">бюджета Трехложинского  сельского поселения на 2024 год и </t>
  </si>
  <si>
    <t xml:space="preserve">     ТРЕХЛОЖИНСКОГО СЕЛЬСКОГО ПОСЕЛЕНИЯ НА 2024ГОД И ПЛАНОВЫЙ ПЕРИОД 2025-2026 ГОДОВ</t>
  </si>
  <si>
    <t xml:space="preserve">бюджета Усть-Бузулукского  сельского поселения на 2024 год и </t>
  </si>
  <si>
    <t xml:space="preserve">     УСТЬ-БУЗУЛУКСКОГО СЕЛЬСКОГО ПОСЕЛЕНИЯ НА 2024 ГОД И ПЛАНОВЫЙ ПЕРИОД 2025-2026 ГОДОВ</t>
  </si>
  <si>
    <t xml:space="preserve">бюджета Шарашенского  сельского поселения на 2024 год и </t>
  </si>
  <si>
    <t xml:space="preserve">   ШАРАШЕНСКОГО СЕЛЬСКОГО ПОСЕЛЕНИЯ НА 2024 ГОД И ПЛАНОВЫЙ ПЕРИОД 2025-2026 ГОДОВ</t>
  </si>
  <si>
    <t xml:space="preserve">бюджета Яминского  сельского поселения на 2024 год и </t>
  </si>
  <si>
    <t xml:space="preserve">   ЯМИНСКОГО СЕЛЬСКОГО ПОСЕЛЕНИЯ НА 2024 ГОД И ПЛАНОВЫЙ ПЕРИОД 2025-2026 ГОДОВ</t>
  </si>
  <si>
    <r>
      <t xml:space="preserve">932 2 02 35118 10 0000 150                       </t>
    </r>
    <r>
      <rPr>
        <b/>
        <sz val="9"/>
        <color theme="1"/>
        <rFont val="Times New Roman"/>
        <family val="1"/>
        <charset val="204"/>
      </rPr>
      <t xml:space="preserve">  (24-51180-0000-0000)</t>
    </r>
  </si>
  <si>
    <t>902 1 11 09045 10 0000 120</t>
  </si>
  <si>
    <t>902 2 02 45179  05 0000 150</t>
  </si>
  <si>
    <t>902 2 02 49999 05 0000 150</t>
  </si>
  <si>
    <t xml:space="preserve"> от "____"___________2023 г. №____</t>
  </si>
  <si>
    <r>
      <t xml:space="preserve">942 2 02 35118 10 0000 150                       </t>
    </r>
    <r>
      <rPr>
        <b/>
        <sz val="9"/>
        <color theme="1"/>
        <rFont val="Times New Roman"/>
        <family val="1"/>
        <charset val="204"/>
      </rPr>
      <t xml:space="preserve">    (24-51180-0000-0000)</t>
    </r>
  </si>
  <si>
    <t xml:space="preserve"> от "____"___________2023 г. №______</t>
  </si>
  <si>
    <r>
      <t xml:space="preserve">943 2 02 35118 10 0000 150                       </t>
    </r>
    <r>
      <rPr>
        <b/>
        <sz val="9"/>
        <color theme="1"/>
        <rFont val="Times New Roman"/>
        <family val="1"/>
        <charset val="204"/>
      </rPr>
      <t xml:space="preserve">    (24-51180-0000-0000)</t>
    </r>
  </si>
  <si>
    <t xml:space="preserve"> от "___"___________2023 г. №______</t>
  </si>
  <si>
    <r>
      <t xml:space="preserve">944 2 02 35118 10 0000 150                     </t>
    </r>
    <r>
      <rPr>
        <b/>
        <sz val="9"/>
        <color theme="1"/>
        <rFont val="Times New Roman"/>
        <family val="1"/>
        <charset val="204"/>
      </rPr>
      <t xml:space="preserve">    (24-51180-0000-0000)</t>
    </r>
  </si>
  <si>
    <t xml:space="preserve"> от "____"____________2023 г. №_______</t>
  </si>
  <si>
    <r>
      <t xml:space="preserve">945 2 02 35118 10 0000 150                        </t>
    </r>
    <r>
      <rPr>
        <b/>
        <sz val="9"/>
        <color theme="1"/>
        <rFont val="Times New Roman"/>
        <family val="1"/>
        <charset val="204"/>
      </rPr>
      <t xml:space="preserve">    (24-51180-0000-0000)</t>
    </r>
  </si>
  <si>
    <t xml:space="preserve"> от "___"__________2023 г. №_____</t>
  </si>
  <si>
    <r>
      <t xml:space="preserve">946 2 02 35118 10 0000 150                       </t>
    </r>
    <r>
      <rPr>
        <b/>
        <sz val="9"/>
        <color theme="1"/>
        <rFont val="Times New Roman"/>
        <family val="1"/>
        <charset val="204"/>
      </rPr>
      <t xml:space="preserve">     (24-51180-0000-0000)</t>
    </r>
  </si>
  <si>
    <t xml:space="preserve"> от "___"___________2023 г. №____</t>
  </si>
  <si>
    <r>
      <t xml:space="preserve">948 2 02 35118 10 0000 150                   </t>
    </r>
    <r>
      <rPr>
        <b/>
        <sz val="9"/>
        <color theme="1"/>
        <rFont val="Times New Roman"/>
        <family val="1"/>
        <charset val="204"/>
      </rPr>
      <t xml:space="preserve">   (24-51180-0000-0000)</t>
    </r>
  </si>
  <si>
    <t xml:space="preserve"> от "____"__________2023 г. №_____</t>
  </si>
  <si>
    <r>
      <t xml:space="preserve">947 2 02 35118 10 0000 150                     </t>
    </r>
    <r>
      <rPr>
        <b/>
        <sz val="9"/>
        <color theme="1"/>
        <rFont val="Times New Roman"/>
        <family val="1"/>
        <charset val="204"/>
      </rPr>
      <t xml:space="preserve">    (24-51180-0000-0000)</t>
    </r>
  </si>
  <si>
    <t xml:space="preserve"> от "____"__________2023 г. №______</t>
  </si>
  <si>
    <r>
      <t xml:space="preserve">949 2 02 35118 10 0000 150                       </t>
    </r>
    <r>
      <rPr>
        <b/>
        <sz val="9"/>
        <color theme="1"/>
        <rFont val="Times New Roman"/>
        <family val="1"/>
        <charset val="204"/>
      </rPr>
      <t xml:space="preserve"> (24-51180-0000-0000)</t>
    </r>
  </si>
  <si>
    <t xml:space="preserve"> от "______"____________2023 г. №____</t>
  </si>
  <si>
    <r>
      <t xml:space="preserve">950 2 02 35118 10 0000 150                     </t>
    </r>
    <r>
      <rPr>
        <b/>
        <sz val="9"/>
        <color theme="1"/>
        <rFont val="Times New Roman"/>
        <family val="1"/>
        <charset val="204"/>
      </rPr>
      <t xml:space="preserve">  (24-51180-0000-0000)</t>
    </r>
  </si>
  <si>
    <t xml:space="preserve"> от "____"___________2023 г. №_____</t>
  </si>
  <si>
    <r>
      <t xml:space="preserve">951 2 02 35118 10 0000 150                     </t>
    </r>
    <r>
      <rPr>
        <b/>
        <sz val="9"/>
        <color theme="1"/>
        <rFont val="Times New Roman"/>
        <family val="1"/>
        <charset val="204"/>
      </rPr>
      <t xml:space="preserve">  (24-51180-0000-0000)</t>
    </r>
  </si>
  <si>
    <t xml:space="preserve"> от "_____"____________2023 г. №_____</t>
  </si>
  <si>
    <r>
      <t xml:space="preserve">952 2 02 35118 10 0000 150                 </t>
    </r>
    <r>
      <rPr>
        <b/>
        <sz val="9"/>
        <color theme="1"/>
        <rFont val="Times New Roman"/>
        <family val="1"/>
        <charset val="204"/>
      </rPr>
      <t xml:space="preserve">     (24-51180-0000-0000)</t>
    </r>
  </si>
  <si>
    <t xml:space="preserve"> от "______"_______________2023 г. №_____</t>
  </si>
  <si>
    <r>
      <t xml:space="preserve">954 2 02 35118 10 0000 150                     </t>
    </r>
    <r>
      <rPr>
        <b/>
        <sz val="9"/>
        <color theme="1"/>
        <rFont val="Times New Roman"/>
        <family val="1"/>
        <charset val="204"/>
      </rPr>
      <t xml:space="preserve">   (24-51180-0000-0000)</t>
    </r>
  </si>
  <si>
    <t xml:space="preserve"> от "______"_________________2023 г. №_____</t>
  </si>
  <si>
    <r>
      <t xml:space="preserve">953 2 02 35118 10 0000 150                      </t>
    </r>
    <r>
      <rPr>
        <b/>
        <sz val="9"/>
        <color theme="1"/>
        <rFont val="Times New Roman"/>
        <family val="1"/>
        <charset val="204"/>
      </rPr>
      <t xml:space="preserve">   (24-51180-0000-0000)</t>
    </r>
  </si>
  <si>
    <r>
      <t xml:space="preserve">955 2 02 35118 10 0000 150                  </t>
    </r>
    <r>
      <rPr>
        <b/>
        <sz val="10"/>
        <color theme="1"/>
        <rFont val="Times New Roman"/>
        <family val="1"/>
        <charset val="204"/>
      </rPr>
      <t xml:space="preserve"> (24-51180-0000-0000)</t>
    </r>
  </si>
  <si>
    <r>
      <t xml:space="preserve">000 2 02 35118 10 0000 150                   </t>
    </r>
    <r>
      <rPr>
        <b/>
        <sz val="10.5"/>
        <color theme="1"/>
        <rFont val="Times New Roman"/>
        <family val="1"/>
        <charset val="204"/>
      </rPr>
      <t xml:space="preserve">      (24-51180-0000-0000)</t>
    </r>
  </si>
  <si>
    <t>000 2 02 35118 10 0000 150              (24-51180-0000-0000)</t>
  </si>
  <si>
    <t>Прочие  межбюджетные трансферты на проекты местных инициатив Аржановское сельское поселение</t>
  </si>
  <si>
    <t>Прочие  межбюджетные трансферты на проекты местных инициатив Краснооктябрьское сельское поселение</t>
  </si>
  <si>
    <t>Прочие  межбюджетные трансферты на проекты местных инициатив Ларинское сельское поселение</t>
  </si>
  <si>
    <t>Прочие  межбюджетные трансферты на проекты местных инициатив Реченское сельское поселение</t>
  </si>
  <si>
    <t>Прочие  межбюджетные трансферты на проекты местных инициатив Трехложинское сельское поселение</t>
  </si>
  <si>
    <t>Прочие  межбюджетные трансферты на проекты местных инициатив Усть-Бузулукское сельское поселение</t>
  </si>
  <si>
    <t>902 2 07 05030 05 0000 150</t>
  </si>
  <si>
    <t>000 2 07 05030 00 0000 150</t>
  </si>
  <si>
    <t>Прочие безвозмездные поступления</t>
  </si>
  <si>
    <t>Прочие безвозмездные поступления в бюджеты муниципальных районов</t>
  </si>
  <si>
    <t>902 2 07 05030 10 0000 150</t>
  </si>
  <si>
    <t>Прочие безвозмездные поступления в бюджеты сельских поселений</t>
  </si>
  <si>
    <t xml:space="preserve">Прочие  межбюджетные трансферты на проекты местных инициатив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</si>
</sst>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?"/>
    <numFmt numFmtId="167" formatCode="#,##0.000"/>
    <numFmt numFmtId="168" formatCode="0.000"/>
    <numFmt numFmtId="169" formatCode="#,##0.00000"/>
    <numFmt numFmtId="170" formatCode="0.00000"/>
    <numFmt numFmtId="171" formatCode="#,##0.00\ _₽"/>
  </numFmts>
  <fonts count="4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b/>
      <sz val="11"/>
      <name val="Arial Cyr"/>
      <charset val="204"/>
    </font>
    <font>
      <sz val="9"/>
      <name val="Arial"/>
      <family val="2"/>
      <charset val="204"/>
    </font>
    <font>
      <b/>
      <sz val="10"/>
      <name val="Arial Cyr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9"/>
      <name val="Arial Cyr"/>
      <charset val="204"/>
    </font>
    <font>
      <b/>
      <sz val="9"/>
      <color indexed="8"/>
      <name val="Times New Roman"/>
      <family val="1"/>
      <charset val="204"/>
    </font>
    <font>
      <sz val="14"/>
      <name val="Arial Cyr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5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8" fillId="0" borderId="0"/>
  </cellStyleXfs>
  <cellXfs count="294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/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7" fillId="0" borderId="0" xfId="0" applyFont="1"/>
    <xf numFmtId="0" fontId="6" fillId="0" borderId="0" xfId="0" applyFont="1" applyAlignment="1"/>
    <xf numFmtId="0" fontId="7" fillId="0" borderId="0" xfId="0" applyFont="1" applyAlignment="1"/>
    <xf numFmtId="0" fontId="23" fillId="0" borderId="0" xfId="0" applyFont="1" applyAlignment="1"/>
    <xf numFmtId="0" fontId="6" fillId="0" borderId="0" xfId="0" applyFont="1" applyBorder="1" applyAlignment="1"/>
    <xf numFmtId="0" fontId="13" fillId="0" borderId="0" xfId="0" applyFont="1" applyBorder="1" applyAlignment="1"/>
    <xf numFmtId="0" fontId="20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wrapText="1"/>
    </xf>
    <xf numFmtId="0" fontId="24" fillId="2" borderId="1" xfId="0" applyFont="1" applyFill="1" applyBorder="1" applyAlignment="1">
      <alignment wrapText="1"/>
    </xf>
    <xf numFmtId="0" fontId="24" fillId="0" borderId="1" xfId="0" applyNumberFormat="1" applyFont="1" applyFill="1" applyBorder="1" applyAlignment="1">
      <alignment horizontal="left" wrapText="1"/>
    </xf>
    <xf numFmtId="0" fontId="24" fillId="0" borderId="1" xfId="0" applyFont="1" applyBorder="1" applyAlignment="1">
      <alignment wrapText="1"/>
    </xf>
    <xf numFmtId="0" fontId="0" fillId="0" borderId="0" xfId="0" applyBorder="1"/>
    <xf numFmtId="0" fontId="1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2" fillId="2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left" wrapText="1"/>
    </xf>
    <xf numFmtId="0" fontId="22" fillId="0" borderId="1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left" wrapText="1"/>
    </xf>
    <xf numFmtId="0" fontId="20" fillId="0" borderId="1" xfId="0" applyNumberFormat="1" applyFont="1" applyFill="1" applyBorder="1" applyAlignment="1">
      <alignment horizontal="left" wrapText="1"/>
    </xf>
    <xf numFmtId="0" fontId="22" fillId="0" borderId="1" xfId="0" applyFont="1" applyFill="1" applyBorder="1" applyAlignment="1">
      <alignment wrapText="1"/>
    </xf>
    <xf numFmtId="0" fontId="22" fillId="0" borderId="1" xfId="0" applyFont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20" fillId="0" borderId="1" xfId="0" applyFont="1" applyFill="1" applyBorder="1" applyAlignment="1">
      <alignment wrapText="1"/>
    </xf>
    <xf numFmtId="0" fontId="24" fillId="0" borderId="0" xfId="0" applyFont="1"/>
    <xf numFmtId="0" fontId="24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25" fillId="0" borderId="0" xfId="0" applyFont="1"/>
    <xf numFmtId="164" fontId="21" fillId="0" borderId="0" xfId="0" applyNumberFormat="1" applyFont="1" applyFill="1" applyBorder="1"/>
    <xf numFmtId="0" fontId="12" fillId="0" borderId="0" xfId="0" applyFont="1"/>
    <xf numFmtId="0" fontId="20" fillId="0" borderId="0" xfId="0" applyFont="1"/>
    <xf numFmtId="0" fontId="20" fillId="0" borderId="1" xfId="0" applyFont="1" applyFill="1" applyBorder="1" applyAlignment="1" applyProtection="1">
      <alignment horizontal="center"/>
      <protection locked="0"/>
    </xf>
    <xf numFmtId="0" fontId="24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left" wrapText="1"/>
    </xf>
    <xf numFmtId="0" fontId="24" fillId="0" borderId="1" xfId="0" applyFont="1" applyBorder="1" applyAlignment="1">
      <alignment horizontal="center" wrapText="1"/>
    </xf>
    <xf numFmtId="0" fontId="16" fillId="2" borderId="1" xfId="0" applyFont="1" applyFill="1" applyBorder="1" applyAlignment="1">
      <alignment wrapText="1"/>
    </xf>
    <xf numFmtId="164" fontId="21" fillId="2" borderId="0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wrapText="1"/>
    </xf>
    <xf numFmtId="0" fontId="17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2" fillId="0" borderId="1" xfId="0" applyFont="1" applyFill="1" applyBorder="1" applyAlignment="1">
      <alignment horizontal="center"/>
    </xf>
    <xf numFmtId="0" fontId="26" fillId="0" borderId="1" xfId="0" applyFont="1" applyFill="1" applyBorder="1" applyAlignment="1" applyProtection="1">
      <alignment wrapText="1"/>
      <protection locked="0"/>
    </xf>
    <xf numFmtId="0" fontId="22" fillId="0" borderId="1" xfId="0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wrapText="1"/>
    </xf>
    <xf numFmtId="0" fontId="18" fillId="0" borderId="1" xfId="0" applyFont="1" applyBorder="1" applyAlignment="1">
      <alignment horizontal="center" wrapText="1"/>
    </xf>
    <xf numFmtId="0" fontId="24" fillId="2" borderId="1" xfId="0" applyFont="1" applyFill="1" applyBorder="1" applyAlignment="1" applyProtection="1">
      <alignment horizontal="center"/>
      <protection locked="0"/>
    </xf>
    <xf numFmtId="0" fontId="24" fillId="0" borderId="1" xfId="0" applyFont="1" applyFill="1" applyBorder="1" applyAlignment="1" applyProtection="1">
      <alignment horizontal="center"/>
      <protection locked="0"/>
    </xf>
    <xf numFmtId="0" fontId="18" fillId="2" borderId="1" xfId="0" applyFont="1" applyFill="1" applyBorder="1" applyAlignment="1" applyProtection="1">
      <alignment wrapText="1"/>
      <protection locked="0"/>
    </xf>
    <xf numFmtId="0" fontId="22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wrapText="1"/>
    </xf>
    <xf numFmtId="0" fontId="20" fillId="0" borderId="1" xfId="0" applyFont="1" applyBorder="1" applyAlignment="1">
      <alignment horizontal="left" wrapText="1"/>
    </xf>
    <xf numFmtId="0" fontId="20" fillId="0" borderId="1" xfId="0" applyNumberFormat="1" applyFont="1" applyBorder="1" applyAlignment="1">
      <alignment horizontal="left" wrapText="1"/>
    </xf>
    <xf numFmtId="0" fontId="20" fillId="0" borderId="1" xfId="0" applyNumberFormat="1" applyFont="1" applyFill="1" applyBorder="1" applyAlignment="1">
      <alignment wrapText="1"/>
    </xf>
    <xf numFmtId="0" fontId="24" fillId="0" borderId="0" xfId="0" applyFont="1" applyBorder="1" applyAlignment="1">
      <alignment horizontal="right"/>
    </xf>
    <xf numFmtId="0" fontId="24" fillId="0" borderId="1" xfId="0" applyFont="1" applyBorder="1" applyAlignment="1">
      <alignment horizontal="center" vertical="center" wrapText="1"/>
    </xf>
    <xf numFmtId="0" fontId="24" fillId="0" borderId="0" xfId="0" applyFont="1" applyAlignment="1"/>
    <xf numFmtId="0" fontId="20" fillId="0" borderId="2" xfId="1" applyNumberFormat="1" applyFont="1" applyFill="1" applyBorder="1" applyAlignment="1" applyProtection="1">
      <alignment horizontal="left" vertical="center" wrapText="1"/>
      <protection locked="0"/>
    </xf>
    <xf numFmtId="0" fontId="22" fillId="0" borderId="1" xfId="1" applyNumberFormat="1" applyFont="1" applyFill="1" applyBorder="1" applyAlignment="1" applyProtection="1">
      <alignment vertical="center" wrapText="1"/>
      <protection locked="0"/>
    </xf>
    <xf numFmtId="0" fontId="21" fillId="0" borderId="0" xfId="0" applyFont="1" applyAlignment="1"/>
    <xf numFmtId="0" fontId="21" fillId="0" borderId="0" xfId="0" applyFont="1" applyAlignment="1">
      <alignment wrapText="1"/>
    </xf>
    <xf numFmtId="0" fontId="7" fillId="0" borderId="0" xfId="0" applyFont="1" applyBorder="1"/>
    <xf numFmtId="0" fontId="24" fillId="0" borderId="1" xfId="0" applyFont="1" applyBorder="1" applyAlignment="1">
      <alignment vertical="center" wrapText="1" readingOrder="1"/>
    </xf>
    <xf numFmtId="0" fontId="24" fillId="2" borderId="1" xfId="0" applyFont="1" applyFill="1" applyBorder="1" applyAlignment="1">
      <alignment vertical="center" wrapText="1" readingOrder="1"/>
    </xf>
    <xf numFmtId="0" fontId="24" fillId="0" borderId="1" xfId="0" applyFont="1" applyFill="1" applyBorder="1" applyAlignment="1">
      <alignment vertical="center" wrapText="1" readingOrder="1"/>
    </xf>
    <xf numFmtId="0" fontId="24" fillId="0" borderId="1" xfId="0" applyNumberFormat="1" applyFont="1" applyBorder="1" applyAlignment="1">
      <alignment vertical="center" wrapText="1" readingOrder="1"/>
    </xf>
    <xf numFmtId="0" fontId="24" fillId="0" borderId="1" xfId="0" applyNumberFormat="1" applyFont="1" applyFill="1" applyBorder="1" applyAlignment="1">
      <alignment vertical="center" wrapText="1" readingOrder="1"/>
    </xf>
    <xf numFmtId="0" fontId="20" fillId="0" borderId="1" xfId="0" applyFont="1" applyFill="1" applyBorder="1" applyAlignment="1">
      <alignment vertical="center" wrapText="1" readingOrder="1"/>
    </xf>
    <xf numFmtId="166" fontId="20" fillId="0" borderId="1" xfId="0" applyNumberFormat="1" applyFont="1" applyFill="1" applyBorder="1" applyAlignment="1">
      <alignment horizontal="left" vertical="center" wrapText="1"/>
    </xf>
    <xf numFmtId="49" fontId="20" fillId="0" borderId="1" xfId="0" applyNumberFormat="1" applyFont="1" applyBorder="1" applyAlignment="1" applyProtection="1">
      <alignment horizontal="left" vertical="center" wrapText="1"/>
    </xf>
    <xf numFmtId="0" fontId="20" fillId="0" borderId="1" xfId="0" applyNumberFormat="1" applyFont="1" applyBorder="1" applyAlignment="1">
      <alignment wrapText="1"/>
    </xf>
    <xf numFmtId="0" fontId="20" fillId="0" borderId="1" xfId="0" applyFont="1" applyBorder="1"/>
    <xf numFmtId="0" fontId="0" fillId="0" borderId="0" xfId="0" applyAlignment="1"/>
    <xf numFmtId="0" fontId="29" fillId="2" borderId="1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30" fillId="0" borderId="1" xfId="0" applyFont="1" applyFill="1" applyBorder="1" applyAlignment="1">
      <alignment horizontal="center" wrapText="1"/>
    </xf>
    <xf numFmtId="0" fontId="29" fillId="0" borderId="1" xfId="0" applyFont="1" applyFill="1" applyBorder="1" applyAlignment="1">
      <alignment horizontal="center" wrapText="1"/>
    </xf>
    <xf numFmtId="0" fontId="30" fillId="2" borderId="1" xfId="0" applyFont="1" applyFill="1" applyBorder="1" applyAlignment="1">
      <alignment horizontal="center" wrapText="1"/>
    </xf>
    <xf numFmtId="2" fontId="0" fillId="0" borderId="0" xfId="0" applyNumberFormat="1"/>
    <xf numFmtId="0" fontId="4" fillId="0" borderId="0" xfId="0" applyFont="1"/>
    <xf numFmtId="0" fontId="31" fillId="0" borderId="1" xfId="0" applyFont="1" applyFill="1" applyBorder="1" applyAlignment="1">
      <alignment horizontal="justify" vertical="center" wrapText="1"/>
    </xf>
    <xf numFmtId="0" fontId="32" fillId="0" borderId="1" xfId="0" applyFont="1" applyFill="1" applyBorder="1" applyAlignment="1">
      <alignment horizontal="justify" vertical="center" wrapText="1"/>
    </xf>
    <xf numFmtId="0" fontId="33" fillId="0" borderId="1" xfId="0" applyFont="1" applyFill="1" applyBorder="1" applyAlignment="1">
      <alignment horizontal="justify" vertical="center" wrapText="1"/>
    </xf>
    <xf numFmtId="0" fontId="24" fillId="0" borderId="1" xfId="0" applyFont="1" applyFill="1" applyBorder="1" applyAlignment="1">
      <alignment wrapText="1"/>
    </xf>
    <xf numFmtId="49" fontId="20" fillId="0" borderId="1" xfId="0" applyNumberFormat="1" applyFont="1" applyBorder="1" applyAlignment="1" applyProtection="1">
      <alignment horizontal="center"/>
    </xf>
    <xf numFmtId="164" fontId="15" fillId="0" borderId="1" xfId="0" applyNumberFormat="1" applyFont="1" applyBorder="1" applyAlignment="1">
      <alignment horizontal="center"/>
    </xf>
    <xf numFmtId="164" fontId="21" fillId="0" borderId="1" xfId="0" applyNumberFormat="1" applyFont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/>
    </xf>
    <xf numFmtId="164" fontId="15" fillId="0" borderId="1" xfId="0" applyNumberFormat="1" applyFont="1" applyBorder="1" applyAlignment="1">
      <alignment horizontal="center" wrapText="1"/>
    </xf>
    <xf numFmtId="0" fontId="26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 applyProtection="1">
      <alignment horizontal="center"/>
      <protection locked="0"/>
    </xf>
    <xf numFmtId="0" fontId="32" fillId="0" borderId="1" xfId="0" applyFont="1" applyFill="1" applyBorder="1" applyAlignment="1">
      <alignment horizontal="center" wrapText="1"/>
    </xf>
    <xf numFmtId="0" fontId="33" fillId="0" borderId="1" xfId="0" applyFont="1" applyFill="1" applyBorder="1" applyAlignment="1">
      <alignment horizontal="center" wrapText="1"/>
    </xf>
    <xf numFmtId="0" fontId="34" fillId="0" borderId="1" xfId="0" applyFont="1" applyFill="1" applyBorder="1" applyAlignment="1">
      <alignment horizontal="center" wrapText="1"/>
    </xf>
    <xf numFmtId="0" fontId="31" fillId="0" borderId="1" xfId="0" applyFont="1" applyFill="1" applyBorder="1" applyAlignment="1">
      <alignment horizontal="center" wrapText="1"/>
    </xf>
    <xf numFmtId="0" fontId="35" fillId="0" borderId="1" xfId="0" applyFont="1" applyFill="1" applyBorder="1" applyAlignment="1">
      <alignment horizontal="center" wrapText="1"/>
    </xf>
    <xf numFmtId="0" fontId="36" fillId="0" borderId="1" xfId="0" applyFont="1" applyFill="1" applyBorder="1" applyAlignment="1">
      <alignment horizontal="center" wrapText="1"/>
    </xf>
    <xf numFmtId="0" fontId="18" fillId="4" borderId="1" xfId="0" applyFont="1" applyFill="1" applyBorder="1" applyAlignment="1">
      <alignment horizontal="left" wrapText="1"/>
    </xf>
    <xf numFmtId="0" fontId="18" fillId="4" borderId="1" xfId="0" applyFont="1" applyFill="1" applyBorder="1" applyAlignment="1">
      <alignment horizontal="center" wrapText="1"/>
    </xf>
    <xf numFmtId="0" fontId="24" fillId="4" borderId="1" xfId="0" applyFont="1" applyFill="1" applyBorder="1" applyAlignment="1">
      <alignment horizontal="center" wrapText="1"/>
    </xf>
    <xf numFmtId="0" fontId="18" fillId="4" borderId="1" xfId="0" applyFont="1" applyFill="1" applyBorder="1" applyAlignment="1">
      <alignment wrapText="1"/>
    </xf>
    <xf numFmtId="10" fontId="0" fillId="0" borderId="0" xfId="0" applyNumberFormat="1" applyBorder="1" applyAlignment="1">
      <alignment wrapText="1"/>
    </xf>
    <xf numFmtId="0" fontId="29" fillId="0" borderId="1" xfId="0" applyFont="1" applyFill="1" applyBorder="1" applyAlignment="1">
      <alignment horizontal="center"/>
    </xf>
    <xf numFmtId="0" fontId="20" fillId="0" borderId="2" xfId="1" applyNumberFormat="1" applyFont="1" applyFill="1" applyBorder="1" applyAlignment="1" applyProtection="1">
      <alignment vertical="center" wrapText="1"/>
      <protection locked="0"/>
    </xf>
    <xf numFmtId="0" fontId="30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" xfId="0" applyFont="1" applyFill="1" applyBorder="1" applyAlignment="1" applyProtection="1">
      <alignment horizontal="center"/>
      <protection locked="0"/>
    </xf>
    <xf numFmtId="0" fontId="29" fillId="2" borderId="1" xfId="0" applyFont="1" applyFill="1" applyBorder="1" applyAlignment="1" applyProtection="1">
      <alignment horizontal="center"/>
      <protection locked="0"/>
    </xf>
    <xf numFmtId="0" fontId="20" fillId="3" borderId="1" xfId="0" applyFont="1" applyFill="1" applyBorder="1" applyAlignment="1">
      <alignment horizontal="left" wrapText="1"/>
    </xf>
    <xf numFmtId="0" fontId="24" fillId="3" borderId="1" xfId="0" applyFont="1" applyFill="1" applyBorder="1" applyAlignment="1">
      <alignment horizontal="left" wrapText="1"/>
    </xf>
    <xf numFmtId="0" fontId="1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left" wrapText="1"/>
    </xf>
    <xf numFmtId="0" fontId="24" fillId="0" borderId="1" xfId="0" applyNumberFormat="1" applyFont="1" applyBorder="1" applyAlignment="1">
      <alignment wrapText="1"/>
    </xf>
    <xf numFmtId="49" fontId="24" fillId="0" borderId="1" xfId="0" applyNumberFormat="1" applyFont="1" applyBorder="1" applyAlignment="1" applyProtection="1">
      <alignment horizontal="left" vertical="center" wrapText="1"/>
    </xf>
    <xf numFmtId="166" fontId="24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Border="1"/>
    <xf numFmtId="0" fontId="24" fillId="0" borderId="1" xfId="0" applyFont="1" applyFill="1" applyBorder="1" applyAlignment="1" applyProtection="1">
      <alignment wrapText="1"/>
      <protection locked="0"/>
    </xf>
    <xf numFmtId="164" fontId="21" fillId="0" borderId="3" xfId="0" applyNumberFormat="1" applyFont="1" applyFill="1" applyBorder="1" applyAlignment="1">
      <alignment horizontal="center"/>
    </xf>
    <xf numFmtId="0" fontId="30" fillId="0" borderId="1" xfId="0" applyFont="1" applyBorder="1" applyAlignment="1">
      <alignment horizontal="center" vertical="center" wrapText="1"/>
    </xf>
    <xf numFmtId="49" fontId="29" fillId="0" borderId="1" xfId="0" applyNumberFormat="1" applyFont="1" applyBorder="1" applyAlignment="1" applyProtection="1">
      <alignment horizontal="center"/>
    </xf>
    <xf numFmtId="0" fontId="30" fillId="2" borderId="1" xfId="0" applyFont="1" applyFill="1" applyBorder="1" applyAlignment="1">
      <alignment wrapText="1"/>
    </xf>
    <xf numFmtId="0" fontId="22" fillId="0" borderId="2" xfId="1" applyNumberFormat="1" applyFont="1" applyFill="1" applyBorder="1" applyAlignment="1" applyProtection="1">
      <alignment vertical="center" wrapText="1" readingOrder="1"/>
      <protection locked="0"/>
    </xf>
    <xf numFmtId="0" fontId="30" fillId="0" borderId="1" xfId="0" applyFont="1" applyFill="1" applyBorder="1" applyAlignment="1">
      <alignment horizontal="center"/>
    </xf>
    <xf numFmtId="0" fontId="22" fillId="0" borderId="2" xfId="0" applyFont="1" applyFill="1" applyBorder="1" applyAlignment="1">
      <alignment wrapText="1"/>
    </xf>
    <xf numFmtId="0" fontId="22" fillId="0" borderId="2" xfId="1" applyNumberFormat="1" applyFont="1" applyFill="1" applyBorder="1" applyAlignment="1" applyProtection="1">
      <alignment horizontal="left" vertical="center" wrapText="1"/>
      <protection locked="0"/>
    </xf>
    <xf numFmtId="0" fontId="37" fillId="0" borderId="1" xfId="0" applyFont="1" applyFill="1" applyBorder="1" applyAlignment="1">
      <alignment horizontal="center" wrapText="1"/>
    </xf>
    <xf numFmtId="0" fontId="30" fillId="4" borderId="1" xfId="0" applyFont="1" applyFill="1" applyBorder="1" applyAlignment="1">
      <alignment horizontal="center" wrapText="1"/>
    </xf>
    <xf numFmtId="0" fontId="29" fillId="4" borderId="1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/>
    </xf>
    <xf numFmtId="0" fontId="22" fillId="0" borderId="1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 wrapText="1"/>
    </xf>
    <xf numFmtId="0" fontId="30" fillId="0" borderId="5" xfId="0" applyFont="1" applyFill="1" applyBorder="1" applyAlignment="1">
      <alignment horizontal="center" wrapText="1"/>
    </xf>
    <xf numFmtId="0" fontId="22" fillId="0" borderId="4" xfId="0" applyFont="1" applyFill="1" applyBorder="1" applyAlignment="1">
      <alignment wrapText="1"/>
    </xf>
    <xf numFmtId="0" fontId="40" fillId="0" borderId="1" xfId="0" applyFont="1" applyFill="1" applyBorder="1" applyAlignment="1">
      <alignment vertical="center" wrapText="1"/>
    </xf>
    <xf numFmtId="0" fontId="29" fillId="0" borderId="5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left" wrapText="1" readingOrder="1"/>
    </xf>
    <xf numFmtId="0" fontId="18" fillId="0" borderId="4" xfId="0" applyFont="1" applyFill="1" applyBorder="1" applyAlignment="1">
      <alignment wrapText="1"/>
    </xf>
    <xf numFmtId="0" fontId="24" fillId="0" borderId="1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vertical="center" wrapText="1" readingOrder="1"/>
    </xf>
    <xf numFmtId="0" fontId="18" fillId="2" borderId="1" xfId="0" applyFont="1" applyFill="1" applyBorder="1" applyAlignment="1">
      <alignment vertical="center" wrapText="1" readingOrder="1"/>
    </xf>
    <xf numFmtId="0" fontId="18" fillId="0" borderId="1" xfId="0" applyFont="1" applyBorder="1" applyAlignment="1">
      <alignment vertical="center" wrapText="1" readingOrder="1"/>
    </xf>
    <xf numFmtId="0" fontId="18" fillId="0" borderId="1" xfId="0" applyFont="1" applyFill="1" applyBorder="1" applyAlignment="1">
      <alignment vertical="center" wrapText="1" readingOrder="1"/>
    </xf>
    <xf numFmtId="0" fontId="18" fillId="0" borderId="1" xfId="0" applyFont="1" applyBorder="1" applyAlignment="1">
      <alignment wrapText="1"/>
    </xf>
    <xf numFmtId="0" fontId="34" fillId="0" borderId="1" xfId="0" applyFont="1" applyFill="1" applyBorder="1" applyAlignment="1">
      <alignment horizontal="justify" vertical="center" wrapText="1"/>
    </xf>
    <xf numFmtId="0" fontId="24" fillId="0" borderId="2" xfId="1" applyNumberFormat="1" applyFont="1" applyFill="1" applyBorder="1" applyAlignment="1" applyProtection="1">
      <alignment horizontal="left" vertical="center" wrapText="1"/>
      <protection locked="0"/>
    </xf>
    <xf numFmtId="0" fontId="24" fillId="0" borderId="1" xfId="0" applyNumberFormat="1" applyFont="1" applyFill="1" applyBorder="1" applyAlignment="1">
      <alignment wrapText="1"/>
    </xf>
    <xf numFmtId="0" fontId="24" fillId="0" borderId="2" xfId="1" applyNumberFormat="1" applyFont="1" applyFill="1" applyBorder="1" applyAlignment="1" applyProtection="1">
      <alignment vertical="center" wrapText="1"/>
      <protection locked="0"/>
    </xf>
    <xf numFmtId="0" fontId="24" fillId="0" borderId="1" xfId="1" applyNumberFormat="1" applyFont="1" applyFill="1" applyBorder="1" applyAlignment="1" applyProtection="1">
      <alignment vertical="center" wrapText="1" readingOrder="1"/>
      <protection locked="0"/>
    </xf>
    <xf numFmtId="0" fontId="18" fillId="0" borderId="2" xfId="1" applyNumberFormat="1" applyFont="1" applyFill="1" applyBorder="1" applyAlignment="1" applyProtection="1">
      <alignment vertical="center" wrapText="1" readingOrder="1"/>
      <protection locked="0"/>
    </xf>
    <xf numFmtId="0" fontId="18" fillId="0" borderId="2" xfId="0" applyFont="1" applyFill="1" applyBorder="1" applyAlignment="1">
      <alignment wrapText="1"/>
    </xf>
    <xf numFmtId="0" fontId="18" fillId="0" borderId="2" xfId="1" applyNumberFormat="1" applyFont="1" applyFill="1" applyBorder="1" applyAlignment="1" applyProtection="1">
      <alignment horizontal="left" vertical="center" wrapText="1"/>
      <protection locked="0"/>
    </xf>
    <xf numFmtId="0" fontId="18" fillId="0" borderId="1" xfId="1" applyNumberFormat="1" applyFont="1" applyFill="1" applyBorder="1" applyAlignment="1" applyProtection="1">
      <alignment vertical="center" wrapText="1"/>
      <protection locked="0"/>
    </xf>
    <xf numFmtId="0" fontId="33" fillId="0" borderId="1" xfId="0" applyFont="1" applyFill="1" applyBorder="1" applyAlignment="1">
      <alignment horizontal="left" wrapText="1"/>
    </xf>
    <xf numFmtId="0" fontId="18" fillId="0" borderId="4" xfId="0" applyFont="1" applyFill="1" applyBorder="1" applyAlignment="1">
      <alignment vertical="center" wrapText="1"/>
    </xf>
    <xf numFmtId="4" fontId="15" fillId="2" borderId="1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21" fillId="2" borderId="1" xfId="0" applyNumberFormat="1" applyFont="1" applyFill="1" applyBorder="1" applyAlignment="1">
      <alignment horizontal="center"/>
    </xf>
    <xf numFmtId="4" fontId="15" fillId="2" borderId="1" xfId="0" applyNumberFormat="1" applyFont="1" applyFill="1" applyBorder="1" applyAlignment="1">
      <alignment horizontal="center" wrapText="1"/>
    </xf>
    <xf numFmtId="4" fontId="15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 wrapText="1"/>
    </xf>
    <xf numFmtId="4" fontId="15" fillId="0" borderId="1" xfId="0" applyNumberFormat="1" applyFont="1" applyFill="1" applyBorder="1" applyAlignment="1">
      <alignment horizontal="center" wrapText="1"/>
    </xf>
    <xf numFmtId="165" fontId="21" fillId="0" borderId="1" xfId="0" applyNumberFormat="1" applyFont="1" applyFill="1" applyBorder="1" applyAlignment="1">
      <alignment horizontal="center" vertical="center" wrapText="1"/>
    </xf>
    <xf numFmtId="164" fontId="42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24" fillId="0" borderId="1" xfId="0" applyFont="1" applyFill="1" applyBorder="1" applyAlignment="1">
      <alignment horizontal="left" vertical="top" wrapText="1"/>
    </xf>
    <xf numFmtId="4" fontId="15" fillId="4" borderId="1" xfId="0" applyNumberFormat="1" applyFont="1" applyFill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4" fontId="21" fillId="0" borderId="1" xfId="0" applyNumberFormat="1" applyFont="1" applyBorder="1" applyAlignment="1">
      <alignment horizontal="center"/>
    </xf>
    <xf numFmtId="4" fontId="21" fillId="2" borderId="1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4" fillId="0" borderId="0" xfId="0" applyFont="1" applyBorder="1"/>
    <xf numFmtId="0" fontId="30" fillId="0" borderId="1" xfId="0" applyFont="1" applyBorder="1" applyAlignment="1">
      <alignment wrapText="1"/>
    </xf>
    <xf numFmtId="165" fontId="21" fillId="0" borderId="1" xfId="0" applyNumberFormat="1" applyFont="1" applyFill="1" applyBorder="1" applyAlignment="1">
      <alignment horizontal="center"/>
    </xf>
    <xf numFmtId="165" fontId="15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vertical="top" wrapText="1"/>
    </xf>
    <xf numFmtId="164" fontId="21" fillId="0" borderId="1" xfId="0" applyNumberFormat="1" applyFont="1" applyFill="1" applyBorder="1" applyAlignment="1">
      <alignment horizontal="center" wrapText="1"/>
    </xf>
    <xf numFmtId="0" fontId="24" fillId="0" borderId="2" xfId="0" applyNumberFormat="1" applyFont="1" applyFill="1" applyBorder="1" applyAlignment="1">
      <alignment wrapText="1"/>
    </xf>
    <xf numFmtId="0" fontId="24" fillId="0" borderId="2" xfId="0" applyNumberFormat="1" applyFont="1" applyFill="1" applyBorder="1" applyAlignment="1">
      <alignment vertical="top" wrapText="1"/>
    </xf>
    <xf numFmtId="0" fontId="24" fillId="0" borderId="1" xfId="0" applyFont="1" applyFill="1" applyBorder="1" applyAlignment="1">
      <alignment vertical="top" wrapText="1"/>
    </xf>
    <xf numFmtId="0" fontId="20" fillId="0" borderId="2" xfId="0" applyNumberFormat="1" applyFont="1" applyFill="1" applyBorder="1" applyAlignment="1">
      <alignment wrapText="1"/>
    </xf>
    <xf numFmtId="0" fontId="20" fillId="0" borderId="2" xfId="0" applyNumberFormat="1" applyFont="1" applyFill="1" applyBorder="1" applyAlignment="1">
      <alignment vertical="top" wrapText="1"/>
    </xf>
    <xf numFmtId="167" fontId="15" fillId="0" borderId="1" xfId="0" applyNumberFormat="1" applyFont="1" applyFill="1" applyBorder="1" applyAlignment="1">
      <alignment horizontal="center"/>
    </xf>
    <xf numFmtId="167" fontId="21" fillId="0" borderId="1" xfId="0" applyNumberFormat="1" applyFont="1" applyFill="1" applyBorder="1" applyAlignment="1">
      <alignment horizontal="center" wrapText="1"/>
    </xf>
    <xf numFmtId="167" fontId="15" fillId="0" borderId="1" xfId="0" applyNumberFormat="1" applyFont="1" applyBorder="1" applyAlignment="1">
      <alignment horizontal="center"/>
    </xf>
    <xf numFmtId="167" fontId="21" fillId="0" borderId="1" xfId="0" applyNumberFormat="1" applyFont="1" applyFill="1" applyBorder="1" applyAlignment="1">
      <alignment horizontal="center"/>
    </xf>
    <xf numFmtId="167" fontId="15" fillId="2" borderId="1" xfId="0" applyNumberFormat="1" applyFont="1" applyFill="1" applyBorder="1" applyAlignment="1">
      <alignment horizontal="center"/>
    </xf>
    <xf numFmtId="167" fontId="15" fillId="4" borderId="1" xfId="0" applyNumberFormat="1" applyFont="1" applyFill="1" applyBorder="1" applyAlignment="1">
      <alignment horizontal="center"/>
    </xf>
    <xf numFmtId="165" fontId="15" fillId="2" borderId="1" xfId="0" applyNumberFormat="1" applyFont="1" applyFill="1" applyBorder="1" applyAlignment="1">
      <alignment horizontal="center"/>
    </xf>
    <xf numFmtId="165" fontId="21" fillId="2" borderId="1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vertical="top" wrapText="1"/>
    </xf>
    <xf numFmtId="49" fontId="24" fillId="0" borderId="1" xfId="0" applyNumberFormat="1" applyFont="1" applyBorder="1" applyAlignment="1" applyProtection="1">
      <alignment horizontal="center"/>
    </xf>
    <xf numFmtId="0" fontId="20" fillId="0" borderId="1" xfId="1" applyNumberFormat="1" applyFont="1" applyFill="1" applyBorder="1" applyAlignment="1" applyProtection="1">
      <alignment vertical="center" wrapText="1" readingOrder="1"/>
      <protection locked="0"/>
    </xf>
    <xf numFmtId="0" fontId="20" fillId="0" borderId="1" xfId="0" applyFont="1" applyFill="1" applyBorder="1" applyAlignment="1">
      <alignment horizontal="left" vertical="top" wrapText="1"/>
    </xf>
    <xf numFmtId="168" fontId="15" fillId="0" borderId="1" xfId="0" applyNumberFormat="1" applyFont="1" applyBorder="1" applyAlignment="1">
      <alignment horizontal="center"/>
    </xf>
    <xf numFmtId="168" fontId="15" fillId="0" borderId="1" xfId="0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9" fontId="15" fillId="0" borderId="1" xfId="0" applyNumberFormat="1" applyFont="1" applyFill="1" applyBorder="1" applyAlignment="1">
      <alignment horizontal="center" wrapText="1"/>
    </xf>
    <xf numFmtId="169" fontId="21" fillId="0" borderId="1" xfId="0" applyNumberFormat="1" applyFont="1" applyFill="1" applyBorder="1" applyAlignment="1">
      <alignment horizontal="center" wrapText="1"/>
    </xf>
    <xf numFmtId="169" fontId="21" fillId="0" borderId="1" xfId="0" applyNumberFormat="1" applyFont="1" applyFill="1" applyBorder="1" applyAlignment="1">
      <alignment horizontal="center"/>
    </xf>
    <xf numFmtId="167" fontId="15" fillId="0" borderId="1" xfId="0" applyNumberFormat="1" applyFont="1" applyFill="1" applyBorder="1" applyAlignment="1">
      <alignment horizontal="center" wrapText="1"/>
    </xf>
    <xf numFmtId="170" fontId="15" fillId="0" borderId="1" xfId="0" applyNumberFormat="1" applyFont="1" applyFill="1" applyBorder="1" applyAlignment="1">
      <alignment horizontal="center"/>
    </xf>
    <xf numFmtId="170" fontId="21" fillId="0" borderId="1" xfId="0" applyNumberFormat="1" applyFont="1" applyFill="1" applyBorder="1" applyAlignment="1">
      <alignment horizontal="center" wrapText="1"/>
    </xf>
    <xf numFmtId="0" fontId="40" fillId="0" borderId="4" xfId="0" applyFont="1" applyFill="1" applyBorder="1" applyAlignment="1">
      <alignment vertical="center" wrapText="1"/>
    </xf>
    <xf numFmtId="0" fontId="43" fillId="0" borderId="4" xfId="0" applyFont="1" applyFill="1" applyBorder="1" applyAlignment="1">
      <alignment vertical="center" wrapText="1"/>
    </xf>
    <xf numFmtId="169" fontId="15" fillId="0" borderId="1" xfId="0" applyNumberFormat="1" applyFont="1" applyFill="1" applyBorder="1" applyAlignment="1">
      <alignment horizontal="center"/>
    </xf>
    <xf numFmtId="169" fontId="15" fillId="2" borderId="1" xfId="0" applyNumberFormat="1" applyFont="1" applyFill="1" applyBorder="1" applyAlignment="1">
      <alignment horizontal="center"/>
    </xf>
    <xf numFmtId="169" fontId="15" fillId="2" borderId="1" xfId="0" applyNumberFormat="1" applyFont="1" applyFill="1" applyBorder="1" applyAlignment="1">
      <alignment horizontal="center" wrapText="1"/>
    </xf>
    <xf numFmtId="169" fontId="15" fillId="0" borderId="1" xfId="0" applyNumberFormat="1" applyFont="1" applyBorder="1" applyAlignment="1">
      <alignment horizontal="center"/>
    </xf>
    <xf numFmtId="169" fontId="15" fillId="4" borderId="1" xfId="0" applyNumberFormat="1" applyFont="1" applyFill="1" applyBorder="1" applyAlignment="1">
      <alignment horizontal="center"/>
    </xf>
    <xf numFmtId="0" fontId="24" fillId="0" borderId="4" xfId="0" applyFont="1" applyFill="1" applyBorder="1" applyAlignment="1">
      <alignment wrapText="1"/>
    </xf>
    <xf numFmtId="170" fontId="15" fillId="0" borderId="1" xfId="0" applyNumberFormat="1" applyFont="1" applyFill="1" applyBorder="1" applyAlignment="1">
      <alignment horizontal="center" wrapText="1"/>
    </xf>
    <xf numFmtId="170" fontId="15" fillId="0" borderId="1" xfId="0" applyNumberFormat="1" applyFont="1" applyBorder="1" applyAlignment="1">
      <alignment horizontal="center"/>
    </xf>
    <xf numFmtId="169" fontId="15" fillId="4" borderId="1" xfId="0" applyNumberFormat="1" applyFont="1" applyFill="1" applyBorder="1" applyAlignment="1">
      <alignment horizontal="center" wrapText="1"/>
    </xf>
    <xf numFmtId="0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/>
    </xf>
    <xf numFmtId="0" fontId="20" fillId="0" borderId="4" xfId="0" applyFont="1" applyFill="1" applyBorder="1" applyAlignment="1">
      <alignment vertical="top" wrapText="1"/>
    </xf>
    <xf numFmtId="170" fontId="0" fillId="0" borderId="0" xfId="0" applyNumberFormat="1" applyBorder="1"/>
    <xf numFmtId="0" fontId="22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wrapText="1"/>
    </xf>
    <xf numFmtId="0" fontId="24" fillId="2" borderId="1" xfId="0" applyFont="1" applyFill="1" applyBorder="1" applyAlignment="1">
      <alignment horizontal="left" wrapText="1"/>
    </xf>
    <xf numFmtId="169" fontId="0" fillId="0" borderId="0" xfId="0" applyNumberFormat="1" applyBorder="1"/>
    <xf numFmtId="170" fontId="21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21" fillId="0" borderId="1" xfId="0" applyNumberFormat="1" applyFont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2" fontId="15" fillId="0" borderId="1" xfId="0" applyNumberFormat="1" applyFont="1" applyBorder="1" applyAlignment="1">
      <alignment horizontal="center" wrapText="1"/>
    </xf>
    <xf numFmtId="2" fontId="42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 vertical="center" wrapText="1"/>
    </xf>
    <xf numFmtId="171" fontId="15" fillId="0" borderId="1" xfId="0" applyNumberFormat="1" applyFont="1" applyBorder="1" applyAlignment="1">
      <alignment horizontal="center"/>
    </xf>
    <xf numFmtId="171" fontId="21" fillId="0" borderId="1" xfId="0" applyNumberFormat="1" applyFont="1" applyBorder="1" applyAlignment="1">
      <alignment horizontal="center"/>
    </xf>
    <xf numFmtId="171" fontId="21" fillId="0" borderId="1" xfId="0" applyNumberFormat="1" applyFont="1" applyFill="1" applyBorder="1" applyAlignment="1">
      <alignment horizontal="center" vertical="center" wrapText="1"/>
    </xf>
    <xf numFmtId="171" fontId="42" fillId="0" borderId="1" xfId="0" applyNumberFormat="1" applyFont="1" applyFill="1" applyBorder="1" applyAlignment="1">
      <alignment horizontal="center" vertical="center"/>
    </xf>
    <xf numFmtId="171" fontId="15" fillId="0" borderId="1" xfId="0" applyNumberFormat="1" applyFont="1" applyFill="1" applyBorder="1" applyAlignment="1">
      <alignment horizontal="center"/>
    </xf>
    <xf numFmtId="171" fontId="21" fillId="0" borderId="1" xfId="0" applyNumberFormat="1" applyFont="1" applyFill="1" applyBorder="1" applyAlignment="1">
      <alignment horizontal="center"/>
    </xf>
    <xf numFmtId="171" fontId="15" fillId="0" borderId="1" xfId="0" applyNumberFormat="1" applyFont="1" applyBorder="1" applyAlignment="1">
      <alignment horizontal="center" wrapText="1"/>
    </xf>
    <xf numFmtId="4" fontId="15" fillId="4" borderId="1" xfId="0" applyNumberFormat="1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left" wrapText="1"/>
    </xf>
    <xf numFmtId="0" fontId="20" fillId="2" borderId="1" xfId="0" applyFont="1" applyFill="1" applyBorder="1" applyAlignment="1">
      <alignment horizontal="left" wrapText="1"/>
    </xf>
    <xf numFmtId="0" fontId="2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4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_Фонд компенсации" xfId="1"/>
  </cellStyles>
  <dxfs count="0"/>
  <tableStyles count="0" defaultTableStyle="TableStyleMedium9" defaultPivotStyle="PivotStyleLight16"/>
  <colors>
    <mruColors>
      <color rgb="FFFF99FF"/>
      <color rgb="FFDD75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zoomScaleNormal="100" zoomScaleSheetLayoutView="110" workbookViewId="0">
      <pane xSplit="2" ySplit="17" topLeftCell="C68" activePane="bottomRight" state="frozen"/>
      <selection pane="topRight" activeCell="C1" sqref="C1"/>
      <selection pane="bottomLeft" activeCell="A18" sqref="A18"/>
      <selection pane="bottomRight" activeCell="E71" sqref="E71"/>
    </sheetView>
  </sheetViews>
  <sheetFormatPr defaultRowHeight="12.75" x14ac:dyDescent="0.2"/>
  <cols>
    <col min="1" max="1" width="54.28515625" style="13" customWidth="1"/>
    <col min="2" max="2" width="24.85546875" customWidth="1"/>
    <col min="3" max="5" width="11" customWidth="1"/>
  </cols>
  <sheetData>
    <row r="1" spans="1:5" x14ac:dyDescent="0.2">
      <c r="B1" s="274" t="s">
        <v>29</v>
      </c>
      <c r="C1" s="274"/>
      <c r="D1" s="274"/>
      <c r="E1" s="274"/>
    </row>
    <row r="2" spans="1:5" x14ac:dyDescent="0.2">
      <c r="B2" s="274" t="s">
        <v>28</v>
      </c>
      <c r="C2" s="274"/>
      <c r="D2" s="274"/>
      <c r="E2" s="274"/>
    </row>
    <row r="3" spans="1:5" x14ac:dyDescent="0.2">
      <c r="B3" s="274" t="s">
        <v>51</v>
      </c>
      <c r="C3" s="274"/>
      <c r="D3" s="274"/>
      <c r="E3" s="274"/>
    </row>
    <row r="4" spans="1:5" x14ac:dyDescent="0.2">
      <c r="A4" s="41"/>
      <c r="B4" s="274" t="s">
        <v>556</v>
      </c>
      <c r="C4" s="274"/>
      <c r="D4" s="274"/>
      <c r="E4" s="274"/>
    </row>
    <row r="5" spans="1:5" x14ac:dyDescent="0.2">
      <c r="A5" s="41"/>
      <c r="B5" s="274" t="s">
        <v>557</v>
      </c>
      <c r="C5" s="274"/>
      <c r="D5" s="274"/>
      <c r="E5" s="274"/>
    </row>
    <row r="6" spans="1:5" x14ac:dyDescent="0.2">
      <c r="A6" s="41"/>
      <c r="B6" s="274"/>
      <c r="C6" s="274"/>
      <c r="D6" s="274"/>
      <c r="E6" s="274"/>
    </row>
    <row r="7" spans="1:5" x14ac:dyDescent="0.2">
      <c r="A7" s="41"/>
      <c r="B7" s="274" t="s">
        <v>558</v>
      </c>
      <c r="C7" s="274"/>
      <c r="D7" s="274"/>
      <c r="E7" s="274"/>
    </row>
    <row r="8" spans="1:5" x14ac:dyDescent="0.2">
      <c r="A8" s="41"/>
      <c r="B8" s="42"/>
      <c r="C8" s="42"/>
      <c r="D8" s="42"/>
      <c r="E8" s="42"/>
    </row>
    <row r="9" spans="1:5" ht="14.25" x14ac:dyDescent="0.2">
      <c r="A9" s="275" t="s">
        <v>112</v>
      </c>
      <c r="B9" s="275"/>
      <c r="C9" s="275"/>
      <c r="D9" s="275"/>
      <c r="E9" s="275"/>
    </row>
    <row r="10" spans="1:5" ht="14.25" x14ac:dyDescent="0.2">
      <c r="A10" s="275" t="s">
        <v>559</v>
      </c>
      <c r="B10" s="275"/>
      <c r="C10" s="275"/>
      <c r="D10" s="275"/>
      <c r="E10" s="275"/>
    </row>
    <row r="11" spans="1:5" ht="13.5" customHeight="1" x14ac:dyDescent="0.2">
      <c r="A11" s="276" t="s">
        <v>22</v>
      </c>
      <c r="B11" s="276"/>
      <c r="C11" s="276"/>
      <c r="D11" s="276"/>
      <c r="E11" s="276"/>
    </row>
    <row r="12" spans="1:5" ht="28.5" customHeight="1" x14ac:dyDescent="0.2">
      <c r="A12" s="43" t="s">
        <v>4</v>
      </c>
      <c r="B12" s="43" t="s">
        <v>5</v>
      </c>
      <c r="C12" s="227" t="s">
        <v>468</v>
      </c>
      <c r="D12" s="227" t="s">
        <v>523</v>
      </c>
      <c r="E12" s="227" t="s">
        <v>549</v>
      </c>
    </row>
    <row r="13" spans="1:5" ht="15" customHeight="1" x14ac:dyDescent="0.2">
      <c r="A13" s="22">
        <v>1</v>
      </c>
      <c r="B13" s="1">
        <v>2</v>
      </c>
      <c r="C13" s="2">
        <v>3</v>
      </c>
      <c r="D13" s="2">
        <v>4</v>
      </c>
      <c r="E13" s="2">
        <v>5</v>
      </c>
    </row>
    <row r="14" spans="1:5" ht="15" customHeight="1" x14ac:dyDescent="0.25">
      <c r="A14" s="32" t="s">
        <v>119</v>
      </c>
      <c r="B14" s="8" t="s">
        <v>6</v>
      </c>
      <c r="C14" s="256">
        <f>SUM(C15+C41)</f>
        <v>23274.600000000002</v>
      </c>
      <c r="D14" s="256">
        <f>SUM(D15+D41)</f>
        <v>24041.4</v>
      </c>
      <c r="E14" s="256">
        <f>SUM(E15+E41)</f>
        <v>25458.2</v>
      </c>
    </row>
    <row r="15" spans="1:5" ht="18" customHeight="1" x14ac:dyDescent="0.25">
      <c r="A15" s="32" t="s">
        <v>118</v>
      </c>
      <c r="B15" s="8"/>
      <c r="C15" s="256">
        <f>SUM(C16+C30+C33+C25)</f>
        <v>23196.400000000001</v>
      </c>
      <c r="D15" s="256">
        <f>SUM(D16+D30+D33+D25)</f>
        <v>23963.200000000001</v>
      </c>
      <c r="E15" s="256">
        <f>SUM(E16+E30+E33+E25)</f>
        <v>25380</v>
      </c>
    </row>
    <row r="16" spans="1:5" ht="16.5" customHeight="1" x14ac:dyDescent="0.25">
      <c r="A16" s="32" t="s">
        <v>39</v>
      </c>
      <c r="B16" s="8" t="s">
        <v>8</v>
      </c>
      <c r="C16" s="256">
        <f>SUM(C17)</f>
        <v>17551</v>
      </c>
      <c r="D16" s="256">
        <f>SUM(D17)</f>
        <v>18254.8</v>
      </c>
      <c r="E16" s="256">
        <f>SUM(E17)</f>
        <v>19548.900000000001</v>
      </c>
    </row>
    <row r="17" spans="1:5" ht="15" customHeight="1" x14ac:dyDescent="0.25">
      <c r="A17" s="32" t="s">
        <v>9</v>
      </c>
      <c r="B17" s="8" t="s">
        <v>10</v>
      </c>
      <c r="C17" s="256">
        <f>C18+C19+C20+C21+C22+C23+C24</f>
        <v>17551</v>
      </c>
      <c r="D17" s="256">
        <f>D18+D19+D20+D21+D22+D23+D24</f>
        <v>18254.8</v>
      </c>
      <c r="E17" s="256">
        <f>E18+E19+E20+E21+E22+E23+E24</f>
        <v>19548.900000000001</v>
      </c>
    </row>
    <row r="18" spans="1:5" ht="49.5" customHeight="1" x14ac:dyDescent="0.25">
      <c r="A18" s="30" t="s">
        <v>38</v>
      </c>
      <c r="B18" s="9" t="s">
        <v>113</v>
      </c>
      <c r="C18" s="257">
        <v>13596.8</v>
      </c>
      <c r="D18" s="257">
        <v>14208.3</v>
      </c>
      <c r="E18" s="257">
        <v>15198.9</v>
      </c>
    </row>
    <row r="19" spans="1:5" ht="72" hidden="1" customHeight="1" x14ac:dyDescent="0.25">
      <c r="A19" s="30" t="s">
        <v>35</v>
      </c>
      <c r="B19" s="9" t="s">
        <v>114</v>
      </c>
      <c r="C19" s="257">
        <v>0</v>
      </c>
      <c r="D19" s="257">
        <v>0</v>
      </c>
      <c r="E19" s="257">
        <v>0</v>
      </c>
    </row>
    <row r="20" spans="1:5" ht="39" customHeight="1" x14ac:dyDescent="0.25">
      <c r="A20" s="30" t="s">
        <v>36</v>
      </c>
      <c r="B20" s="9" t="s">
        <v>116</v>
      </c>
      <c r="C20" s="257">
        <v>190</v>
      </c>
      <c r="D20" s="257">
        <v>0</v>
      </c>
      <c r="E20" s="257">
        <v>0</v>
      </c>
    </row>
    <row r="21" spans="1:5" ht="59.25" customHeight="1" x14ac:dyDescent="0.25">
      <c r="A21" s="40" t="s">
        <v>37</v>
      </c>
      <c r="B21" s="10" t="s">
        <v>115</v>
      </c>
      <c r="C21" s="262">
        <v>335</v>
      </c>
      <c r="D21" s="262">
        <v>360.1</v>
      </c>
      <c r="E21" s="262">
        <v>387.1</v>
      </c>
    </row>
    <row r="22" spans="1:5" ht="59.25" hidden="1" customHeight="1" x14ac:dyDescent="0.25">
      <c r="A22" s="40" t="s">
        <v>471</v>
      </c>
      <c r="B22" s="10" t="s">
        <v>472</v>
      </c>
      <c r="C22" s="262">
        <v>0</v>
      </c>
      <c r="D22" s="262">
        <v>0</v>
      </c>
      <c r="E22" s="262">
        <v>0</v>
      </c>
    </row>
    <row r="23" spans="1:5" ht="59.25" hidden="1" customHeight="1" x14ac:dyDescent="0.25">
      <c r="A23" s="40" t="s">
        <v>563</v>
      </c>
      <c r="B23" s="10" t="s">
        <v>564</v>
      </c>
      <c r="C23" s="262"/>
      <c r="D23" s="262"/>
      <c r="E23" s="262"/>
    </row>
    <row r="24" spans="1:5" ht="59.25" customHeight="1" x14ac:dyDescent="0.25">
      <c r="A24" s="40" t="s">
        <v>565</v>
      </c>
      <c r="B24" s="10" t="s">
        <v>566</v>
      </c>
      <c r="C24" s="262">
        <v>3429.2</v>
      </c>
      <c r="D24" s="262">
        <v>3686.4</v>
      </c>
      <c r="E24" s="262">
        <v>3962.9</v>
      </c>
    </row>
    <row r="25" spans="1:5" ht="29.25" customHeight="1" x14ac:dyDescent="0.25">
      <c r="A25" s="38" t="s">
        <v>157</v>
      </c>
      <c r="B25" s="11" t="s">
        <v>158</v>
      </c>
      <c r="C25" s="256">
        <f>SUM(C26:C29)</f>
        <v>3263.4</v>
      </c>
      <c r="D25" s="256">
        <f>SUM(D26:D29)</f>
        <v>3299.4000000000005</v>
      </c>
      <c r="E25" s="256">
        <f>SUM(E26:E29)</f>
        <v>3411.1</v>
      </c>
    </row>
    <row r="26" spans="1:5" ht="72" x14ac:dyDescent="0.2">
      <c r="A26" s="30" t="s">
        <v>352</v>
      </c>
      <c r="B26" s="108" t="s">
        <v>356</v>
      </c>
      <c r="C26" s="263">
        <v>1474.7</v>
      </c>
      <c r="D26" s="260">
        <v>1478.9</v>
      </c>
      <c r="E26" s="260">
        <v>1562.8</v>
      </c>
    </row>
    <row r="27" spans="1:5" ht="84" x14ac:dyDescent="0.2">
      <c r="A27" s="93" t="s">
        <v>353</v>
      </c>
      <c r="B27" s="108" t="s">
        <v>357</v>
      </c>
      <c r="C27" s="260">
        <v>9.6</v>
      </c>
      <c r="D27" s="260">
        <v>9.6999999999999993</v>
      </c>
      <c r="E27" s="260">
        <v>10.4</v>
      </c>
    </row>
    <row r="28" spans="1:5" ht="72" x14ac:dyDescent="0.2">
      <c r="A28" s="92" t="s">
        <v>354</v>
      </c>
      <c r="B28" s="108" t="s">
        <v>358</v>
      </c>
      <c r="C28" s="260">
        <v>1953.7</v>
      </c>
      <c r="D28" s="260">
        <v>1993</v>
      </c>
      <c r="E28" s="260">
        <v>2036.5</v>
      </c>
    </row>
    <row r="29" spans="1:5" ht="72" x14ac:dyDescent="0.2">
      <c r="A29" s="91" t="s">
        <v>355</v>
      </c>
      <c r="B29" s="108" t="s">
        <v>359</v>
      </c>
      <c r="C29" s="260">
        <v>-174.6</v>
      </c>
      <c r="D29" s="260">
        <v>-182.2</v>
      </c>
      <c r="E29" s="260">
        <v>-198.6</v>
      </c>
    </row>
    <row r="30" spans="1:5" s="4" customFormat="1" ht="20.25" customHeight="1" x14ac:dyDescent="0.25">
      <c r="A30" s="33" t="s">
        <v>40</v>
      </c>
      <c r="B30" s="11" t="s">
        <v>12</v>
      </c>
      <c r="C30" s="261">
        <f>SUM(C32:C32)</f>
        <v>437</v>
      </c>
      <c r="D30" s="261">
        <f>SUM(D32:D32)</f>
        <v>447</v>
      </c>
      <c r="E30" s="261">
        <f>SUM(E32:E32)</f>
        <v>456</v>
      </c>
    </row>
    <row r="31" spans="1:5" s="4" customFormat="1" ht="20.25" customHeight="1" x14ac:dyDescent="0.25">
      <c r="A31" s="33" t="s">
        <v>13</v>
      </c>
      <c r="B31" s="11" t="s">
        <v>42</v>
      </c>
      <c r="C31" s="261">
        <f>C32</f>
        <v>437</v>
      </c>
      <c r="D31" s="261">
        <f>D32</f>
        <v>447</v>
      </c>
      <c r="E31" s="261">
        <f>E32</f>
        <v>456</v>
      </c>
    </row>
    <row r="32" spans="1:5" s="4" customFormat="1" ht="16.5" customHeight="1" x14ac:dyDescent="0.25">
      <c r="A32" s="34" t="s">
        <v>13</v>
      </c>
      <c r="B32" s="10" t="s">
        <v>2</v>
      </c>
      <c r="C32" s="262">
        <v>437</v>
      </c>
      <c r="D32" s="262">
        <v>447</v>
      </c>
      <c r="E32" s="262">
        <v>456</v>
      </c>
    </row>
    <row r="33" spans="1:5" s="4" customFormat="1" ht="18.75" customHeight="1" x14ac:dyDescent="0.25">
      <c r="A33" s="35" t="s">
        <v>41</v>
      </c>
      <c r="B33" s="11" t="s">
        <v>30</v>
      </c>
      <c r="C33" s="261">
        <f>SUM(C36+C34)</f>
        <v>1945</v>
      </c>
      <c r="D33" s="261">
        <f>SUM(D36+D34)</f>
        <v>1962</v>
      </c>
      <c r="E33" s="261">
        <f>SUM(E36+E34)</f>
        <v>1964</v>
      </c>
    </row>
    <row r="34" spans="1:5" s="4" customFormat="1" ht="17.25" customHeight="1" x14ac:dyDescent="0.25">
      <c r="A34" s="35" t="s">
        <v>31</v>
      </c>
      <c r="B34" s="11" t="s">
        <v>32</v>
      </c>
      <c r="C34" s="261">
        <f>SUM(C35)</f>
        <v>798</v>
      </c>
      <c r="D34" s="261">
        <f>SUM(D35)</f>
        <v>812</v>
      </c>
      <c r="E34" s="261">
        <f>SUM(E35)</f>
        <v>812</v>
      </c>
    </row>
    <row r="35" spans="1:5" s="4" customFormat="1" ht="37.5" customHeight="1" x14ac:dyDescent="0.25">
      <c r="A35" s="34" t="s">
        <v>257</v>
      </c>
      <c r="B35" s="10" t="s">
        <v>117</v>
      </c>
      <c r="C35" s="262">
        <v>798</v>
      </c>
      <c r="D35" s="262">
        <v>812</v>
      </c>
      <c r="E35" s="262">
        <v>812</v>
      </c>
    </row>
    <row r="36" spans="1:5" s="4" customFormat="1" ht="20.25" customHeight="1" x14ac:dyDescent="0.25">
      <c r="A36" s="35" t="s">
        <v>33</v>
      </c>
      <c r="B36" s="11" t="s">
        <v>34</v>
      </c>
      <c r="C36" s="261">
        <f>SUM(C37+C39)</f>
        <v>1147</v>
      </c>
      <c r="D36" s="261">
        <f>SUM(D37+D39)</f>
        <v>1150</v>
      </c>
      <c r="E36" s="261">
        <f>SUM(E37+E39)</f>
        <v>1152</v>
      </c>
    </row>
    <row r="37" spans="1:5" s="4" customFormat="1" ht="20.25" customHeight="1" x14ac:dyDescent="0.25">
      <c r="A37" s="94" t="s">
        <v>163</v>
      </c>
      <c r="B37" s="9" t="s">
        <v>162</v>
      </c>
      <c r="C37" s="262">
        <f>C38</f>
        <v>450</v>
      </c>
      <c r="D37" s="262">
        <f t="shared" ref="D37:E37" si="0">D38</f>
        <v>450</v>
      </c>
      <c r="E37" s="262">
        <f t="shared" si="0"/>
        <v>450</v>
      </c>
    </row>
    <row r="38" spans="1:5" s="4" customFormat="1" ht="30.75" customHeight="1" x14ac:dyDescent="0.25">
      <c r="A38" s="40" t="s">
        <v>258</v>
      </c>
      <c r="B38" s="10" t="s">
        <v>164</v>
      </c>
      <c r="C38" s="262">
        <v>450</v>
      </c>
      <c r="D38" s="262">
        <v>450</v>
      </c>
      <c r="E38" s="262">
        <v>450</v>
      </c>
    </row>
    <row r="39" spans="1:5" s="4" customFormat="1" ht="19.5" customHeight="1" x14ac:dyDescent="0.25">
      <c r="A39" s="94" t="s">
        <v>166</v>
      </c>
      <c r="B39" s="9" t="s">
        <v>165</v>
      </c>
      <c r="C39" s="262">
        <f>C40</f>
        <v>697</v>
      </c>
      <c r="D39" s="262">
        <f t="shared" ref="D39:E39" si="1">D40</f>
        <v>700</v>
      </c>
      <c r="E39" s="262">
        <f t="shared" si="1"/>
        <v>702</v>
      </c>
    </row>
    <row r="40" spans="1:5" s="4" customFormat="1" ht="30.75" customHeight="1" x14ac:dyDescent="0.25">
      <c r="A40" s="30" t="s">
        <v>168</v>
      </c>
      <c r="B40" s="10" t="s">
        <v>167</v>
      </c>
      <c r="C40" s="262">
        <v>697</v>
      </c>
      <c r="D40" s="262">
        <v>700</v>
      </c>
      <c r="E40" s="262">
        <v>702</v>
      </c>
    </row>
    <row r="41" spans="1:5" s="4" customFormat="1" ht="16.5" customHeight="1" x14ac:dyDescent="0.25">
      <c r="A41" s="32" t="s">
        <v>120</v>
      </c>
      <c r="B41" s="10"/>
      <c r="C41" s="261">
        <f>SUM(C42+C53+C48)</f>
        <v>78.2</v>
      </c>
      <c r="D41" s="261">
        <f>SUM(D42+D53+D48)</f>
        <v>78.2</v>
      </c>
      <c r="E41" s="261">
        <f>SUM(E42+E53+E48)</f>
        <v>78.2</v>
      </c>
    </row>
    <row r="42" spans="1:5" s="4" customFormat="1" ht="42" customHeight="1" x14ac:dyDescent="0.25">
      <c r="A42" s="35" t="s">
        <v>43</v>
      </c>
      <c r="B42" s="11" t="s">
        <v>16</v>
      </c>
      <c r="C42" s="261">
        <f>SUM(C43)</f>
        <v>13.2</v>
      </c>
      <c r="D42" s="261">
        <f>SUM(D43)</f>
        <v>13.2</v>
      </c>
      <c r="E42" s="261">
        <f>SUM(E43)</f>
        <v>13.2</v>
      </c>
    </row>
    <row r="43" spans="1:5" s="4" customFormat="1" ht="60" customHeight="1" x14ac:dyDescent="0.25">
      <c r="A43" s="36" t="s">
        <v>142</v>
      </c>
      <c r="B43" s="10" t="s">
        <v>17</v>
      </c>
      <c r="C43" s="262">
        <f>SUM(C44+C46)</f>
        <v>13.2</v>
      </c>
      <c r="D43" s="262">
        <f>SUM(D44+D46)</f>
        <v>13.2</v>
      </c>
      <c r="E43" s="262">
        <f>SUM(E44+E46)</f>
        <v>13.2</v>
      </c>
    </row>
    <row r="44" spans="1:5" s="4" customFormat="1" ht="51.75" hidden="1" customHeight="1" x14ac:dyDescent="0.25">
      <c r="A44" s="36" t="s">
        <v>18</v>
      </c>
      <c r="B44" s="10" t="s">
        <v>75</v>
      </c>
      <c r="C44" s="262">
        <f>SUM(C45)</f>
        <v>0</v>
      </c>
      <c r="D44" s="262">
        <f>SUM(D45)</f>
        <v>0</v>
      </c>
      <c r="E44" s="262">
        <f>SUM(E45)</f>
        <v>0</v>
      </c>
    </row>
    <row r="45" spans="1:5" s="4" customFormat="1" ht="48.75" hidden="1" customHeight="1" x14ac:dyDescent="0.25">
      <c r="A45" s="36" t="s">
        <v>87</v>
      </c>
      <c r="B45" s="10" t="s">
        <v>135</v>
      </c>
      <c r="C45" s="262">
        <v>0</v>
      </c>
      <c r="D45" s="262">
        <v>0</v>
      </c>
      <c r="E45" s="262">
        <v>0</v>
      </c>
    </row>
    <row r="46" spans="1:5" s="4" customFormat="1" ht="58.5" customHeight="1" x14ac:dyDescent="0.25">
      <c r="A46" s="25" t="s">
        <v>260</v>
      </c>
      <c r="B46" s="10" t="s">
        <v>19</v>
      </c>
      <c r="C46" s="262">
        <f>C47</f>
        <v>13.2</v>
      </c>
      <c r="D46" s="262">
        <f t="shared" ref="D46:E46" si="2">D47</f>
        <v>13.2</v>
      </c>
      <c r="E46" s="262">
        <f t="shared" si="2"/>
        <v>13.2</v>
      </c>
    </row>
    <row r="47" spans="1:5" s="4" customFormat="1" ht="48.75" customHeight="1" x14ac:dyDescent="0.25">
      <c r="A47" s="25" t="s">
        <v>260</v>
      </c>
      <c r="B47" s="10" t="s">
        <v>391</v>
      </c>
      <c r="C47" s="262">
        <v>13.2</v>
      </c>
      <c r="D47" s="262">
        <v>13.2</v>
      </c>
      <c r="E47" s="262">
        <v>13.2</v>
      </c>
    </row>
    <row r="48" spans="1:5" s="4" customFormat="1" ht="27" hidden="1" customHeight="1" x14ac:dyDescent="0.25">
      <c r="A48" s="23" t="s">
        <v>44</v>
      </c>
      <c r="B48" s="31" t="s">
        <v>23</v>
      </c>
      <c r="C48" s="261">
        <f>C51+C49</f>
        <v>0</v>
      </c>
      <c r="D48" s="261">
        <f>D51+D49</f>
        <v>0</v>
      </c>
      <c r="E48" s="261">
        <f>E51+E49</f>
        <v>0</v>
      </c>
    </row>
    <row r="49" spans="1:5" s="4" customFormat="1" ht="27" hidden="1" customHeight="1" x14ac:dyDescent="0.25">
      <c r="A49" s="39" t="s">
        <v>151</v>
      </c>
      <c r="B49" s="31" t="s">
        <v>46</v>
      </c>
      <c r="C49" s="261">
        <f>C50</f>
        <v>0</v>
      </c>
      <c r="D49" s="261">
        <f>D50</f>
        <v>0</v>
      </c>
      <c r="E49" s="261">
        <f>E50</f>
        <v>0</v>
      </c>
    </row>
    <row r="50" spans="1:5" s="4" customFormat="1" ht="27" hidden="1" customHeight="1" x14ac:dyDescent="0.25">
      <c r="A50" s="24" t="s">
        <v>139</v>
      </c>
      <c r="B50" s="7" t="s">
        <v>45</v>
      </c>
      <c r="C50" s="262">
        <v>0</v>
      </c>
      <c r="D50" s="262">
        <v>0</v>
      </c>
      <c r="E50" s="262">
        <v>0</v>
      </c>
    </row>
    <row r="51" spans="1:5" s="4" customFormat="1" ht="18" hidden="1" customHeight="1" x14ac:dyDescent="0.25">
      <c r="A51" s="23" t="s">
        <v>47</v>
      </c>
      <c r="B51" s="31" t="s">
        <v>48</v>
      </c>
      <c r="C51" s="261">
        <f>C52</f>
        <v>0</v>
      </c>
      <c r="D51" s="261">
        <f>D52</f>
        <v>0</v>
      </c>
      <c r="E51" s="261">
        <f>E52</f>
        <v>0</v>
      </c>
    </row>
    <row r="52" spans="1:5" s="4" customFormat="1" ht="18" hidden="1" customHeight="1" x14ac:dyDescent="0.25">
      <c r="A52" s="36" t="s">
        <v>140</v>
      </c>
      <c r="B52" s="9" t="s">
        <v>82</v>
      </c>
      <c r="C52" s="262">
        <v>0</v>
      </c>
      <c r="D52" s="262">
        <v>0</v>
      </c>
      <c r="E52" s="262">
        <v>0</v>
      </c>
    </row>
    <row r="53" spans="1:5" s="4" customFormat="1" ht="21.75" customHeight="1" x14ac:dyDescent="0.25">
      <c r="A53" s="37" t="s">
        <v>243</v>
      </c>
      <c r="B53" s="8" t="s">
        <v>21</v>
      </c>
      <c r="C53" s="261">
        <f>C54</f>
        <v>65</v>
      </c>
      <c r="D53" s="261">
        <f t="shared" ref="D53:E53" si="3">D54</f>
        <v>65</v>
      </c>
      <c r="E53" s="261">
        <f t="shared" si="3"/>
        <v>65</v>
      </c>
    </row>
    <row r="54" spans="1:5" s="4" customFormat="1" ht="89.25" customHeight="1" x14ac:dyDescent="0.25">
      <c r="A54" s="249" t="s">
        <v>562</v>
      </c>
      <c r="B54" s="11" t="s">
        <v>561</v>
      </c>
      <c r="C54" s="261">
        <f>C55</f>
        <v>65</v>
      </c>
      <c r="D54" s="261">
        <f>D55</f>
        <v>65</v>
      </c>
      <c r="E54" s="261">
        <f>E55</f>
        <v>65</v>
      </c>
    </row>
    <row r="55" spans="1:5" s="4" customFormat="1" ht="60.75" customHeight="1" x14ac:dyDescent="0.25">
      <c r="A55" s="245" t="s">
        <v>562</v>
      </c>
      <c r="B55" s="246" t="s">
        <v>560</v>
      </c>
      <c r="C55" s="262">
        <v>65</v>
      </c>
      <c r="D55" s="262">
        <v>65</v>
      </c>
      <c r="E55" s="262">
        <v>65</v>
      </c>
    </row>
    <row r="56" spans="1:5" s="4" customFormat="1" ht="17.25" customHeight="1" x14ac:dyDescent="0.25">
      <c r="A56" s="39" t="s">
        <v>121</v>
      </c>
      <c r="B56" s="11" t="s">
        <v>24</v>
      </c>
      <c r="C56" s="261">
        <f>SUM(C57)</f>
        <v>89394.3</v>
      </c>
      <c r="D56" s="261">
        <f>SUM(D57)</f>
        <v>17797.2</v>
      </c>
      <c r="E56" s="261">
        <f>SUM(E57)</f>
        <v>17839.099999999999</v>
      </c>
    </row>
    <row r="57" spans="1:5" s="4" customFormat="1" ht="43.5" customHeight="1" x14ac:dyDescent="0.25">
      <c r="A57" s="39" t="s">
        <v>125</v>
      </c>
      <c r="B57" s="11" t="s">
        <v>262</v>
      </c>
      <c r="C57" s="261">
        <f>C58+C61+C66+C71</f>
        <v>89394.3</v>
      </c>
      <c r="D57" s="261">
        <f>D58+D61+D66+D71</f>
        <v>17797.2</v>
      </c>
      <c r="E57" s="261">
        <f>E58+E61+E66+E71</f>
        <v>17839.099999999999</v>
      </c>
    </row>
    <row r="58" spans="1:5" s="4" customFormat="1" ht="25.5" customHeight="1" x14ac:dyDescent="0.25">
      <c r="A58" s="104" t="s">
        <v>175</v>
      </c>
      <c r="B58" s="119" t="s">
        <v>263</v>
      </c>
      <c r="C58" s="261">
        <f>C59</f>
        <v>5106</v>
      </c>
      <c r="D58" s="261">
        <f t="shared" ref="C58:E59" si="4">D59</f>
        <v>5106</v>
      </c>
      <c r="E58" s="261">
        <f t="shared" si="4"/>
        <v>5103</v>
      </c>
    </row>
    <row r="59" spans="1:5" s="4" customFormat="1" ht="18.75" customHeight="1" x14ac:dyDescent="0.25">
      <c r="A59" s="37" t="s">
        <v>49</v>
      </c>
      <c r="B59" s="119" t="s">
        <v>264</v>
      </c>
      <c r="C59" s="261">
        <f t="shared" si="4"/>
        <v>5106</v>
      </c>
      <c r="D59" s="261">
        <f t="shared" si="4"/>
        <v>5106</v>
      </c>
      <c r="E59" s="261">
        <f t="shared" si="4"/>
        <v>5103</v>
      </c>
    </row>
    <row r="60" spans="1:5" s="4" customFormat="1" ht="22.5" customHeight="1" x14ac:dyDescent="0.25">
      <c r="A60" s="105" t="s">
        <v>178</v>
      </c>
      <c r="B60" s="116" t="s">
        <v>392</v>
      </c>
      <c r="C60" s="262">
        <v>5106</v>
      </c>
      <c r="D60" s="262">
        <v>5106</v>
      </c>
      <c r="E60" s="262">
        <v>5103</v>
      </c>
    </row>
    <row r="61" spans="1:5" s="4" customFormat="1" ht="25.5" hidden="1" customHeight="1" x14ac:dyDescent="0.25">
      <c r="A61" s="104" t="s">
        <v>179</v>
      </c>
      <c r="B61" s="119" t="s">
        <v>180</v>
      </c>
      <c r="C61" s="256">
        <f>SUM(C64+C62)</f>
        <v>0</v>
      </c>
      <c r="D61" s="256">
        <f>SUM(D64+D62)</f>
        <v>0</v>
      </c>
      <c r="E61" s="256">
        <f>SUM(E64+E62)</f>
        <v>0</v>
      </c>
    </row>
    <row r="62" spans="1:5" s="4" customFormat="1" ht="25.5" hidden="1" customHeight="1" x14ac:dyDescent="0.25">
      <c r="A62" s="105" t="s">
        <v>181</v>
      </c>
      <c r="B62" s="116" t="s">
        <v>182</v>
      </c>
      <c r="C62" s="257">
        <f>C63</f>
        <v>0</v>
      </c>
      <c r="D62" s="257">
        <f>D63</f>
        <v>0</v>
      </c>
      <c r="E62" s="257">
        <f>E63</f>
        <v>0</v>
      </c>
    </row>
    <row r="63" spans="1:5" s="4" customFormat="1" ht="24" hidden="1" x14ac:dyDescent="0.25">
      <c r="A63" s="105" t="s">
        <v>183</v>
      </c>
      <c r="B63" s="116" t="s">
        <v>184</v>
      </c>
      <c r="C63" s="257"/>
      <c r="D63" s="257"/>
      <c r="E63" s="257"/>
    </row>
    <row r="64" spans="1:5" s="4" customFormat="1" ht="17.25" hidden="1" customHeight="1" x14ac:dyDescent="0.25">
      <c r="A64" s="40" t="s">
        <v>50</v>
      </c>
      <c r="B64" s="116" t="s">
        <v>185</v>
      </c>
      <c r="C64" s="257">
        <f>C65</f>
        <v>0</v>
      </c>
      <c r="D64" s="257">
        <f>D65</f>
        <v>0</v>
      </c>
      <c r="E64" s="257">
        <f>E65</f>
        <v>0</v>
      </c>
    </row>
    <row r="65" spans="1:5" s="4" customFormat="1" ht="24.75" hidden="1" customHeight="1" x14ac:dyDescent="0.25">
      <c r="A65" s="40" t="s">
        <v>155</v>
      </c>
      <c r="B65" s="116" t="s">
        <v>186</v>
      </c>
      <c r="C65" s="257"/>
      <c r="D65" s="257"/>
      <c r="E65" s="257"/>
    </row>
    <row r="66" spans="1:5" s="4" customFormat="1" ht="25.5" customHeight="1" x14ac:dyDescent="0.25">
      <c r="A66" s="104" t="s">
        <v>187</v>
      </c>
      <c r="B66" s="119" t="s">
        <v>265</v>
      </c>
      <c r="C66" s="261">
        <f>C67+C69</f>
        <v>448.3</v>
      </c>
      <c r="D66" s="261">
        <f>D67+D69</f>
        <v>491.2</v>
      </c>
      <c r="E66" s="261">
        <f>E67+E69</f>
        <v>536.1</v>
      </c>
    </row>
    <row r="67" spans="1:5" s="4" customFormat="1" ht="24" customHeight="1" x14ac:dyDescent="0.25">
      <c r="A67" s="104" t="s">
        <v>153</v>
      </c>
      <c r="B67" s="11" t="s">
        <v>266</v>
      </c>
      <c r="C67" s="261">
        <f>C68</f>
        <v>12.8</v>
      </c>
      <c r="D67" s="261">
        <f t="shared" ref="D67:E67" si="5">D68</f>
        <v>11.5</v>
      </c>
      <c r="E67" s="261">
        <f t="shared" si="5"/>
        <v>11.5</v>
      </c>
    </row>
    <row r="68" spans="1:5" ht="35.25" customHeight="1" x14ac:dyDescent="0.25">
      <c r="A68" s="105" t="s">
        <v>382</v>
      </c>
      <c r="B68" s="116" t="s">
        <v>393</v>
      </c>
      <c r="C68" s="257">
        <v>12.8</v>
      </c>
      <c r="D68" s="257">
        <v>11.5</v>
      </c>
      <c r="E68" s="257">
        <v>11.5</v>
      </c>
    </row>
    <row r="69" spans="1:5" ht="24" x14ac:dyDescent="0.25">
      <c r="A69" s="104" t="s">
        <v>188</v>
      </c>
      <c r="B69" s="119" t="s">
        <v>267</v>
      </c>
      <c r="C69" s="256">
        <f>C70</f>
        <v>435.5</v>
      </c>
      <c r="D69" s="256">
        <f t="shared" ref="D69:E69" si="6">D70</f>
        <v>479.7</v>
      </c>
      <c r="E69" s="256">
        <f t="shared" si="6"/>
        <v>524.6</v>
      </c>
    </row>
    <row r="70" spans="1:5" ht="37.5" customHeight="1" x14ac:dyDescent="0.25">
      <c r="A70" s="105" t="s">
        <v>189</v>
      </c>
      <c r="B70" s="116" t="s">
        <v>607</v>
      </c>
      <c r="C70" s="257">
        <v>435.5</v>
      </c>
      <c r="D70" s="257">
        <v>479.7</v>
      </c>
      <c r="E70" s="257">
        <v>524.6</v>
      </c>
    </row>
    <row r="71" spans="1:5" ht="13.5" customHeight="1" x14ac:dyDescent="0.25">
      <c r="A71" s="81" t="s">
        <v>171</v>
      </c>
      <c r="B71" s="119" t="s">
        <v>268</v>
      </c>
      <c r="C71" s="256">
        <f>C72+C74+C73</f>
        <v>83840</v>
      </c>
      <c r="D71" s="256">
        <f>D72+D74+D73</f>
        <v>12200</v>
      </c>
      <c r="E71" s="256">
        <f>E72+E74+E73</f>
        <v>12200</v>
      </c>
    </row>
    <row r="72" spans="1:5" ht="53.25" customHeight="1" x14ac:dyDescent="0.25">
      <c r="A72" s="105" t="s">
        <v>169</v>
      </c>
      <c r="B72" s="116" t="s">
        <v>394</v>
      </c>
      <c r="C72" s="257">
        <v>81640</v>
      </c>
      <c r="D72" s="257">
        <v>0</v>
      </c>
      <c r="E72" s="257">
        <v>0</v>
      </c>
    </row>
    <row r="73" spans="1:5" ht="27.75" customHeight="1" x14ac:dyDescent="0.25">
      <c r="A73" s="105" t="s">
        <v>516</v>
      </c>
      <c r="B73" s="116" t="s">
        <v>395</v>
      </c>
      <c r="C73" s="257">
        <v>2200</v>
      </c>
      <c r="D73" s="257">
        <v>12200</v>
      </c>
      <c r="E73" s="257">
        <v>12200</v>
      </c>
    </row>
    <row r="74" spans="1:5" ht="15.75" hidden="1" x14ac:dyDescent="0.25">
      <c r="A74" s="105" t="s">
        <v>236</v>
      </c>
      <c r="B74" s="116" t="s">
        <v>191</v>
      </c>
      <c r="C74" s="257"/>
      <c r="D74" s="257"/>
      <c r="E74" s="257"/>
    </row>
    <row r="75" spans="1:5" ht="21.75" customHeight="1" x14ac:dyDescent="0.25">
      <c r="A75" s="29" t="s">
        <v>26</v>
      </c>
      <c r="B75" s="38"/>
      <c r="C75" s="259">
        <f>SUM(C56+C14)</f>
        <v>112668.90000000001</v>
      </c>
      <c r="D75" s="259">
        <f>SUM(D56+D14)</f>
        <v>41838.600000000006</v>
      </c>
      <c r="E75" s="259">
        <f>SUM(E56+E14)</f>
        <v>43297.3</v>
      </c>
    </row>
  </sheetData>
  <mergeCells count="10">
    <mergeCell ref="B6:E6"/>
    <mergeCell ref="A10:E10"/>
    <mergeCell ref="A11:E11"/>
    <mergeCell ref="B1:E1"/>
    <mergeCell ref="B3:E3"/>
    <mergeCell ref="B7:E7"/>
    <mergeCell ref="A9:E9"/>
    <mergeCell ref="B2:E2"/>
    <mergeCell ref="B4:E4"/>
    <mergeCell ref="B5:E5"/>
  </mergeCells>
  <phoneticPr fontId="2" type="noConversion"/>
  <pageMargins left="0.69" right="0.3" top="0.78740157480314965" bottom="0.19685039370078741" header="0.51181102362204722" footer="0.51181102362204722"/>
  <pageSetup paperSize="9" scale="8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zoomScaleNormal="100" zoomScaleSheetLayoutView="91" workbookViewId="0">
      <pane xSplit="1" ySplit="18" topLeftCell="B62" activePane="bottomRight" state="frozen"/>
      <selection pane="topRight" activeCell="B1" sqref="B1"/>
      <selection pane="bottomLeft" activeCell="A19" sqref="A19"/>
      <selection pane="bottomRight" activeCell="E30" sqref="E30"/>
    </sheetView>
  </sheetViews>
  <sheetFormatPr defaultRowHeight="12.75" x14ac:dyDescent="0.2"/>
  <cols>
    <col min="1" max="1" width="54.28515625" style="13" customWidth="1"/>
    <col min="2" max="2" width="24" bestFit="1" customWidth="1"/>
    <col min="3" max="3" width="11" customWidth="1"/>
    <col min="4" max="4" width="13" customWidth="1"/>
    <col min="5" max="5" width="12.7109375" customWidth="1"/>
  </cols>
  <sheetData>
    <row r="1" spans="1:5" x14ac:dyDescent="0.2">
      <c r="B1" s="280" t="s">
        <v>29</v>
      </c>
      <c r="C1" s="280"/>
      <c r="D1" s="280"/>
      <c r="E1" s="280"/>
    </row>
    <row r="2" spans="1:5" x14ac:dyDescent="0.2">
      <c r="B2" s="280" t="s">
        <v>28</v>
      </c>
      <c r="C2" s="280"/>
      <c r="D2" s="280"/>
      <c r="E2" s="280"/>
    </row>
    <row r="3" spans="1:5" x14ac:dyDescent="0.2">
      <c r="B3" s="280" t="s">
        <v>96</v>
      </c>
      <c r="C3" s="280"/>
      <c r="D3" s="280"/>
      <c r="E3" s="280"/>
    </row>
    <row r="4" spans="1:5" x14ac:dyDescent="0.2">
      <c r="B4" s="280" t="s">
        <v>596</v>
      </c>
      <c r="C4" s="280"/>
      <c r="D4" s="280"/>
      <c r="E4" s="280"/>
    </row>
    <row r="5" spans="1:5" x14ac:dyDescent="0.2">
      <c r="B5" s="280" t="s">
        <v>583</v>
      </c>
      <c r="C5" s="280"/>
      <c r="D5" s="280"/>
      <c r="E5" s="280"/>
    </row>
    <row r="6" spans="1:5" x14ac:dyDescent="0.2">
      <c r="B6" s="280"/>
      <c r="C6" s="280"/>
      <c r="D6" s="280"/>
      <c r="E6" s="280"/>
    </row>
    <row r="7" spans="1:5" x14ac:dyDescent="0.2">
      <c r="B7" s="280" t="s">
        <v>627</v>
      </c>
      <c r="C7" s="280"/>
      <c r="D7" s="280"/>
      <c r="E7" s="280"/>
    </row>
    <row r="8" spans="1:5" x14ac:dyDescent="0.2">
      <c r="B8" s="3"/>
      <c r="C8" s="3"/>
      <c r="D8" s="3"/>
      <c r="E8" s="3"/>
    </row>
    <row r="9" spans="1:5" ht="15" x14ac:dyDescent="0.25">
      <c r="A9" s="277" t="s">
        <v>112</v>
      </c>
      <c r="B9" s="277"/>
      <c r="C9" s="277"/>
      <c r="D9" s="277"/>
      <c r="E9" s="277"/>
    </row>
    <row r="10" spans="1:5" ht="15" x14ac:dyDescent="0.25">
      <c r="A10" s="277" t="s">
        <v>525</v>
      </c>
      <c r="B10" s="277"/>
      <c r="C10" s="277"/>
      <c r="D10" s="277"/>
      <c r="E10" s="277"/>
    </row>
    <row r="11" spans="1:5" ht="14.25" customHeight="1" x14ac:dyDescent="0.25">
      <c r="A11" s="281"/>
      <c r="B11" s="281"/>
      <c r="C11" s="281"/>
      <c r="D11" s="281"/>
      <c r="E11" s="281"/>
    </row>
    <row r="12" spans="1:5" ht="11.25" customHeight="1" x14ac:dyDescent="0.2">
      <c r="A12" s="278" t="s">
        <v>22</v>
      </c>
      <c r="B12" s="278"/>
      <c r="C12" s="278"/>
      <c r="D12" s="278"/>
      <c r="E12" s="278"/>
    </row>
    <row r="13" spans="1:5" ht="33" customHeight="1" x14ac:dyDescent="0.2">
      <c r="A13" s="58" t="s">
        <v>4</v>
      </c>
      <c r="B13" s="59" t="s">
        <v>5</v>
      </c>
      <c r="C13" s="227" t="s">
        <v>468</v>
      </c>
      <c r="D13" s="227" t="s">
        <v>523</v>
      </c>
      <c r="E13" s="227" t="s">
        <v>549</v>
      </c>
    </row>
    <row r="14" spans="1:5" ht="11.25" customHeight="1" x14ac:dyDescent="0.2">
      <c r="A14" s="22">
        <v>1</v>
      </c>
      <c r="B14" s="1">
        <v>2</v>
      </c>
      <c r="C14" s="2">
        <v>3</v>
      </c>
      <c r="D14" s="2">
        <v>4</v>
      </c>
      <c r="E14" s="2">
        <v>5</v>
      </c>
    </row>
    <row r="15" spans="1:5" ht="15.75" x14ac:dyDescent="0.25">
      <c r="A15" s="60" t="s">
        <v>119</v>
      </c>
      <c r="B15" s="8" t="s">
        <v>6</v>
      </c>
      <c r="C15" s="256">
        <f>C16+C38</f>
        <v>2537</v>
      </c>
      <c r="D15" s="256">
        <f>D16+D38</f>
        <v>2599.8000000000002</v>
      </c>
      <c r="E15" s="256">
        <f>E16+E38</f>
        <v>2673.2</v>
      </c>
    </row>
    <row r="16" spans="1:5" ht="15.75" x14ac:dyDescent="0.25">
      <c r="A16" s="60" t="s">
        <v>118</v>
      </c>
      <c r="B16" s="8"/>
      <c r="C16" s="256">
        <f>C17+C28+C30+C23</f>
        <v>2423.5</v>
      </c>
      <c r="D16" s="256">
        <f>D17+D28+D30+D23</f>
        <v>2486.3000000000002</v>
      </c>
      <c r="E16" s="256">
        <f>E17+E28+E30+E23</f>
        <v>2559.6999999999998</v>
      </c>
    </row>
    <row r="17" spans="1:5" ht="15.75" x14ac:dyDescent="0.25">
      <c r="A17" s="60" t="s">
        <v>7</v>
      </c>
      <c r="B17" s="8" t="s">
        <v>8</v>
      </c>
      <c r="C17" s="256">
        <f>SUM(C18)</f>
        <v>691.2</v>
      </c>
      <c r="D17" s="256">
        <f>SUM(D18)</f>
        <v>743</v>
      </c>
      <c r="E17" s="256">
        <f>SUM(E18)</f>
        <v>798.7</v>
      </c>
    </row>
    <row r="18" spans="1:5" ht="15.75" x14ac:dyDescent="0.25">
      <c r="A18" s="60" t="s">
        <v>9</v>
      </c>
      <c r="B18" s="8" t="s">
        <v>10</v>
      </c>
      <c r="C18" s="256">
        <f>SUM(C19+C20+C22+C21)</f>
        <v>691.2</v>
      </c>
      <c r="D18" s="256">
        <f>SUM(D19+D20+D22+D21)</f>
        <v>743</v>
      </c>
      <c r="E18" s="256">
        <f>SUM(E19+E20+E22+E21)</f>
        <v>798.7</v>
      </c>
    </row>
    <row r="19" spans="1:5" ht="48.75" x14ac:dyDescent="0.25">
      <c r="A19" s="30" t="s">
        <v>38</v>
      </c>
      <c r="B19" s="9" t="s">
        <v>113</v>
      </c>
      <c r="C19" s="257">
        <v>656.2</v>
      </c>
      <c r="D19" s="257">
        <v>743</v>
      </c>
      <c r="E19" s="257">
        <v>798.7</v>
      </c>
    </row>
    <row r="20" spans="1:5" ht="84.75" x14ac:dyDescent="0.25">
      <c r="A20" s="30" t="s">
        <v>35</v>
      </c>
      <c r="B20" s="9" t="s">
        <v>114</v>
      </c>
      <c r="C20" s="257"/>
      <c r="D20" s="257"/>
      <c r="E20" s="257"/>
    </row>
    <row r="21" spans="1:5" ht="36.75" x14ac:dyDescent="0.25">
      <c r="A21" s="30" t="s">
        <v>36</v>
      </c>
      <c r="B21" s="9" t="s">
        <v>116</v>
      </c>
      <c r="C21" s="257">
        <v>35</v>
      </c>
      <c r="D21" s="257"/>
      <c r="E21" s="257"/>
    </row>
    <row r="22" spans="1:5" ht="72.75" x14ac:dyDescent="0.25">
      <c r="A22" s="30" t="s">
        <v>37</v>
      </c>
      <c r="B22" s="10" t="s">
        <v>115</v>
      </c>
      <c r="C22" s="257"/>
      <c r="D22" s="257"/>
      <c r="E22" s="257"/>
    </row>
    <row r="23" spans="1:5" ht="24.75" x14ac:dyDescent="0.25">
      <c r="A23" s="38" t="s">
        <v>157</v>
      </c>
      <c r="B23" s="11" t="s">
        <v>158</v>
      </c>
      <c r="C23" s="256">
        <f>SUM(C24:C27)</f>
        <v>458.3</v>
      </c>
      <c r="D23" s="256">
        <f>SUM(D24:D27)</f>
        <v>463.29999999999995</v>
      </c>
      <c r="E23" s="256">
        <f>SUM(E24:E27)</f>
        <v>479</v>
      </c>
    </row>
    <row r="24" spans="1:5" ht="72" x14ac:dyDescent="0.2">
      <c r="A24" s="30" t="s">
        <v>352</v>
      </c>
      <c r="B24" s="108" t="s">
        <v>356</v>
      </c>
      <c r="C24" s="263">
        <v>207.1</v>
      </c>
      <c r="D24" s="260">
        <v>207.7</v>
      </c>
      <c r="E24" s="260">
        <v>219.4</v>
      </c>
    </row>
    <row r="25" spans="1:5" ht="84" x14ac:dyDescent="0.2">
      <c r="A25" s="93" t="s">
        <v>353</v>
      </c>
      <c r="B25" s="108" t="s">
        <v>357</v>
      </c>
      <c r="C25" s="260">
        <v>1.4</v>
      </c>
      <c r="D25" s="260">
        <v>1.4</v>
      </c>
      <c r="E25" s="260">
        <v>1.5</v>
      </c>
    </row>
    <row r="26" spans="1:5" ht="72" x14ac:dyDescent="0.2">
      <c r="A26" s="92" t="s">
        <v>354</v>
      </c>
      <c r="B26" s="108" t="s">
        <v>358</v>
      </c>
      <c r="C26" s="260">
        <v>274.3</v>
      </c>
      <c r="D26" s="260">
        <v>279.8</v>
      </c>
      <c r="E26" s="260">
        <v>286</v>
      </c>
    </row>
    <row r="27" spans="1:5" ht="72" x14ac:dyDescent="0.2">
      <c r="A27" s="91" t="s">
        <v>355</v>
      </c>
      <c r="B27" s="108" t="s">
        <v>359</v>
      </c>
      <c r="C27" s="260">
        <v>-24.5</v>
      </c>
      <c r="D27" s="260">
        <v>-25.6</v>
      </c>
      <c r="E27" s="260">
        <v>-27.9</v>
      </c>
    </row>
    <row r="28" spans="1:5" ht="15.75" x14ac:dyDescent="0.25">
      <c r="A28" s="33" t="s">
        <v>11</v>
      </c>
      <c r="B28" s="8" t="s">
        <v>12</v>
      </c>
      <c r="C28" s="256">
        <f>SUM(C29:C29)</f>
        <v>21</v>
      </c>
      <c r="D28" s="256">
        <f>SUM(D29:D29)</f>
        <v>22</v>
      </c>
      <c r="E28" s="256">
        <f>SUM(E29:E29)</f>
        <v>22</v>
      </c>
    </row>
    <row r="29" spans="1:5" ht="15.75" x14ac:dyDescent="0.25">
      <c r="A29" s="34" t="s">
        <v>13</v>
      </c>
      <c r="B29" s="10" t="s">
        <v>2</v>
      </c>
      <c r="C29" s="257">
        <v>21</v>
      </c>
      <c r="D29" s="257">
        <v>22</v>
      </c>
      <c r="E29" s="257">
        <v>22</v>
      </c>
    </row>
    <row r="30" spans="1:5" ht="15.75" x14ac:dyDescent="0.25">
      <c r="A30" s="33" t="s">
        <v>14</v>
      </c>
      <c r="B30" s="8" t="s">
        <v>30</v>
      </c>
      <c r="C30" s="256">
        <f>SUM(C33+C31)</f>
        <v>1253</v>
      </c>
      <c r="D30" s="256">
        <f>SUM(D33+D31)</f>
        <v>1258</v>
      </c>
      <c r="E30" s="256">
        <f>SUM(E33+E31)</f>
        <v>1260</v>
      </c>
    </row>
    <row r="31" spans="1:5" ht="15.75" x14ac:dyDescent="0.25">
      <c r="A31" s="34" t="s">
        <v>31</v>
      </c>
      <c r="B31" s="9" t="s">
        <v>32</v>
      </c>
      <c r="C31" s="257">
        <f>C32</f>
        <v>37</v>
      </c>
      <c r="D31" s="257">
        <f t="shared" ref="D31:E31" si="0">D32</f>
        <v>38</v>
      </c>
      <c r="E31" s="257">
        <f t="shared" si="0"/>
        <v>38</v>
      </c>
    </row>
    <row r="32" spans="1:5" ht="36.75" x14ac:dyDescent="0.25">
      <c r="A32" s="34" t="s">
        <v>257</v>
      </c>
      <c r="B32" s="10" t="s">
        <v>117</v>
      </c>
      <c r="C32" s="257">
        <v>37</v>
      </c>
      <c r="D32" s="257">
        <v>38</v>
      </c>
      <c r="E32" s="257">
        <v>38</v>
      </c>
    </row>
    <row r="33" spans="1:5" ht="15.75" x14ac:dyDescent="0.25">
      <c r="A33" s="33" t="s">
        <v>33</v>
      </c>
      <c r="B33" s="8" t="s">
        <v>34</v>
      </c>
      <c r="C33" s="256">
        <f>SUM(C34+C36)</f>
        <v>1216</v>
      </c>
      <c r="D33" s="256">
        <f>SUM(D34+D36)</f>
        <v>1220</v>
      </c>
      <c r="E33" s="256">
        <f>SUM(E34+E36)</f>
        <v>1222</v>
      </c>
    </row>
    <row r="34" spans="1:5" ht="15.75" x14ac:dyDescent="0.25">
      <c r="A34" s="94" t="s">
        <v>163</v>
      </c>
      <c r="B34" s="9" t="s">
        <v>162</v>
      </c>
      <c r="C34" s="257">
        <f>C35</f>
        <v>429.8</v>
      </c>
      <c r="D34" s="257">
        <f t="shared" ref="D34:E34" si="1">D35</f>
        <v>429.8</v>
      </c>
      <c r="E34" s="257">
        <f t="shared" si="1"/>
        <v>429.8</v>
      </c>
    </row>
    <row r="35" spans="1:5" ht="24.75" x14ac:dyDescent="0.25">
      <c r="A35" s="40" t="s">
        <v>258</v>
      </c>
      <c r="B35" s="10" t="s">
        <v>164</v>
      </c>
      <c r="C35" s="257">
        <v>429.8</v>
      </c>
      <c r="D35" s="257">
        <v>429.8</v>
      </c>
      <c r="E35" s="257">
        <v>429.8</v>
      </c>
    </row>
    <row r="36" spans="1:5" ht="15.75" x14ac:dyDescent="0.25">
      <c r="A36" s="94" t="s">
        <v>166</v>
      </c>
      <c r="B36" s="9" t="s">
        <v>165</v>
      </c>
      <c r="C36" s="257">
        <f>C37</f>
        <v>786.2</v>
      </c>
      <c r="D36" s="257">
        <f t="shared" ref="D36:E36" si="2">D37</f>
        <v>790.2</v>
      </c>
      <c r="E36" s="257">
        <f t="shared" si="2"/>
        <v>792.2</v>
      </c>
    </row>
    <row r="37" spans="1:5" ht="24.75" x14ac:dyDescent="0.25">
      <c r="A37" s="30" t="s">
        <v>168</v>
      </c>
      <c r="B37" s="10" t="s">
        <v>167</v>
      </c>
      <c r="C37" s="257">
        <v>786.2</v>
      </c>
      <c r="D37" s="257">
        <v>790.2</v>
      </c>
      <c r="E37" s="257">
        <v>792.2</v>
      </c>
    </row>
    <row r="38" spans="1:5" ht="15.75" x14ac:dyDescent="0.25">
      <c r="A38" s="60" t="s">
        <v>120</v>
      </c>
      <c r="B38" s="10"/>
      <c r="C38" s="256">
        <f>C39+C48+C46</f>
        <v>113.5</v>
      </c>
      <c r="D38" s="256">
        <f>D39+D48+D46</f>
        <v>113.5</v>
      </c>
      <c r="E38" s="256">
        <f>E39+E48+E46</f>
        <v>113.5</v>
      </c>
    </row>
    <row r="39" spans="1:5" ht="24.75" x14ac:dyDescent="0.25">
      <c r="A39" s="33" t="s">
        <v>15</v>
      </c>
      <c r="B39" s="8" t="s">
        <v>16</v>
      </c>
      <c r="C39" s="256">
        <f>SUM(C40)+C45</f>
        <v>108.5</v>
      </c>
      <c r="D39" s="256">
        <f t="shared" ref="D39:E39" si="3">SUM(D40)+D45</f>
        <v>108.5</v>
      </c>
      <c r="E39" s="256">
        <f t="shared" si="3"/>
        <v>108.5</v>
      </c>
    </row>
    <row r="40" spans="1:5" ht="60.75" x14ac:dyDescent="0.25">
      <c r="A40" s="36" t="s">
        <v>142</v>
      </c>
      <c r="B40" s="9" t="s">
        <v>17</v>
      </c>
      <c r="C40" s="257">
        <f>SUM(C41+C43)</f>
        <v>105.5</v>
      </c>
      <c r="D40" s="257">
        <f>SUM(D41+D43)</f>
        <v>105.5</v>
      </c>
      <c r="E40" s="257">
        <f>SUM(E41+E43)</f>
        <v>105.5</v>
      </c>
    </row>
    <row r="41" spans="1:5" ht="48.75" hidden="1" x14ac:dyDescent="0.25">
      <c r="A41" s="36" t="s">
        <v>87</v>
      </c>
      <c r="B41" s="10" t="s">
        <v>134</v>
      </c>
      <c r="C41" s="257">
        <f>SUM(C42)</f>
        <v>0</v>
      </c>
      <c r="D41" s="257">
        <f>SUM(D42)</f>
        <v>0</v>
      </c>
      <c r="E41" s="257">
        <f>SUM(E42)</f>
        <v>0</v>
      </c>
    </row>
    <row r="42" spans="1:5" ht="48.75" hidden="1" x14ac:dyDescent="0.25">
      <c r="A42" s="36" t="s">
        <v>87</v>
      </c>
      <c r="B42" s="10" t="s">
        <v>135</v>
      </c>
      <c r="C42" s="257">
        <v>0</v>
      </c>
      <c r="D42" s="257">
        <v>0</v>
      </c>
      <c r="E42" s="257">
        <v>0</v>
      </c>
    </row>
    <row r="43" spans="1:5" ht="64.5" x14ac:dyDescent="0.25">
      <c r="A43" s="25" t="s">
        <v>260</v>
      </c>
      <c r="B43" s="10" t="s">
        <v>19</v>
      </c>
      <c r="C43" s="257">
        <f>SUM(C44)</f>
        <v>105.5</v>
      </c>
      <c r="D43" s="257">
        <f>SUM(D44)</f>
        <v>105.5</v>
      </c>
      <c r="E43" s="257">
        <f>SUM(E44)</f>
        <v>105.5</v>
      </c>
    </row>
    <row r="44" spans="1:5" ht="64.5" x14ac:dyDescent="0.25">
      <c r="A44" s="25" t="s">
        <v>260</v>
      </c>
      <c r="B44" s="10" t="s">
        <v>306</v>
      </c>
      <c r="C44" s="257">
        <v>105.5</v>
      </c>
      <c r="D44" s="257">
        <v>105.5</v>
      </c>
      <c r="E44" s="257">
        <v>105.5</v>
      </c>
    </row>
    <row r="45" spans="1:5" ht="60.75" x14ac:dyDescent="0.25">
      <c r="A45" s="34" t="s">
        <v>510</v>
      </c>
      <c r="B45" s="127" t="s">
        <v>608</v>
      </c>
      <c r="C45" s="262">
        <v>3</v>
      </c>
      <c r="D45" s="262">
        <v>3</v>
      </c>
      <c r="E45" s="262">
        <v>3</v>
      </c>
    </row>
    <row r="46" spans="1:5" ht="15.75" x14ac:dyDescent="0.25">
      <c r="A46" s="39" t="s">
        <v>47</v>
      </c>
      <c r="B46" s="64" t="s">
        <v>48</v>
      </c>
      <c r="C46" s="261"/>
      <c r="D46" s="261"/>
      <c r="E46" s="261"/>
    </row>
    <row r="47" spans="1:5" ht="15.75" x14ac:dyDescent="0.25">
      <c r="A47" s="36" t="s">
        <v>256</v>
      </c>
      <c r="B47" s="10" t="s">
        <v>67</v>
      </c>
      <c r="C47" s="262"/>
      <c r="D47" s="262"/>
      <c r="E47" s="262"/>
    </row>
    <row r="48" spans="1:5" ht="15.75" x14ac:dyDescent="0.25">
      <c r="A48" s="37" t="s">
        <v>243</v>
      </c>
      <c r="B48" s="11" t="s">
        <v>21</v>
      </c>
      <c r="C48" s="261">
        <f>C49</f>
        <v>5</v>
      </c>
      <c r="D48" s="261">
        <f>D49</f>
        <v>5</v>
      </c>
      <c r="E48" s="261">
        <f>E49</f>
        <v>5</v>
      </c>
    </row>
    <row r="49" spans="1:5" ht="84" x14ac:dyDescent="0.25">
      <c r="A49" s="245" t="s">
        <v>562</v>
      </c>
      <c r="B49" s="246" t="s">
        <v>560</v>
      </c>
      <c r="C49" s="262">
        <v>5</v>
      </c>
      <c r="D49" s="262">
        <v>5</v>
      </c>
      <c r="E49" s="262">
        <v>5</v>
      </c>
    </row>
    <row r="50" spans="1:5" ht="15.75" x14ac:dyDescent="0.25">
      <c r="A50" s="39" t="s">
        <v>121</v>
      </c>
      <c r="B50" s="11" t="s">
        <v>24</v>
      </c>
      <c r="C50" s="261">
        <f>C51</f>
        <v>2857.25</v>
      </c>
      <c r="D50" s="261">
        <f>D51</f>
        <v>2865.8500000000004</v>
      </c>
      <c r="E50" s="261">
        <f>E51</f>
        <v>2874.8500000000004</v>
      </c>
    </row>
    <row r="51" spans="1:5" ht="39" x14ac:dyDescent="0.25">
      <c r="A51" s="39" t="s">
        <v>125</v>
      </c>
      <c r="B51" s="11" t="s">
        <v>279</v>
      </c>
      <c r="C51" s="261">
        <f>C52+C55+C59+C64</f>
        <v>2857.25</v>
      </c>
      <c r="D51" s="261">
        <f>D52+D55+D59+D64</f>
        <v>2865.8500000000004</v>
      </c>
      <c r="E51" s="261">
        <f>E52+E55+E59+E64</f>
        <v>2874.8500000000004</v>
      </c>
    </row>
    <row r="52" spans="1:5" ht="15.75" x14ac:dyDescent="0.25">
      <c r="A52" s="104" t="s">
        <v>175</v>
      </c>
      <c r="B52" s="119" t="s">
        <v>263</v>
      </c>
      <c r="C52" s="261">
        <f t="shared" ref="C52:E53" si="4">C53</f>
        <v>847</v>
      </c>
      <c r="D52" s="261">
        <f t="shared" si="4"/>
        <v>847</v>
      </c>
      <c r="E52" s="261">
        <f t="shared" si="4"/>
        <v>847</v>
      </c>
    </row>
    <row r="53" spans="1:5" ht="15.75" x14ac:dyDescent="0.25">
      <c r="A53" s="37" t="s">
        <v>49</v>
      </c>
      <c r="B53" s="119" t="s">
        <v>264</v>
      </c>
      <c r="C53" s="261">
        <f t="shared" si="4"/>
        <v>847</v>
      </c>
      <c r="D53" s="261">
        <f t="shared" si="4"/>
        <v>847</v>
      </c>
      <c r="E53" s="261">
        <f t="shared" si="4"/>
        <v>847</v>
      </c>
    </row>
    <row r="54" spans="1:5" ht="24" x14ac:dyDescent="0.25">
      <c r="A54" s="105" t="s">
        <v>178</v>
      </c>
      <c r="B54" s="116" t="s">
        <v>308</v>
      </c>
      <c r="C54" s="262">
        <v>847</v>
      </c>
      <c r="D54" s="262">
        <v>847</v>
      </c>
      <c r="E54" s="262">
        <v>847</v>
      </c>
    </row>
    <row r="55" spans="1:5" ht="24" hidden="1" x14ac:dyDescent="0.25">
      <c r="A55" s="104" t="s">
        <v>179</v>
      </c>
      <c r="B55" s="119" t="s">
        <v>180</v>
      </c>
      <c r="C55" s="261"/>
      <c r="D55" s="261"/>
      <c r="E55" s="261"/>
    </row>
    <row r="56" spans="1:5" ht="15.75" hidden="1" x14ac:dyDescent="0.25">
      <c r="A56" s="40" t="s">
        <v>50</v>
      </c>
      <c r="B56" s="116" t="s">
        <v>185</v>
      </c>
      <c r="C56" s="262"/>
      <c r="D56" s="262"/>
      <c r="E56" s="262"/>
    </row>
    <row r="57" spans="1:5" ht="24.75" hidden="1" x14ac:dyDescent="0.25">
      <c r="A57" s="40" t="s">
        <v>155</v>
      </c>
      <c r="B57" s="116" t="s">
        <v>207</v>
      </c>
      <c r="C57" s="262"/>
      <c r="D57" s="262"/>
      <c r="E57" s="262"/>
    </row>
    <row r="58" spans="1:5" ht="24.75" hidden="1" x14ac:dyDescent="0.25">
      <c r="A58" s="40" t="s">
        <v>174</v>
      </c>
      <c r="B58" s="9" t="s">
        <v>111</v>
      </c>
      <c r="C58" s="262"/>
      <c r="D58" s="262"/>
      <c r="E58" s="262"/>
    </row>
    <row r="59" spans="1:5" ht="15.75" x14ac:dyDescent="0.25">
      <c r="A59" s="104" t="s">
        <v>187</v>
      </c>
      <c r="B59" s="119" t="s">
        <v>265</v>
      </c>
      <c r="C59" s="261">
        <f>C60+C62</f>
        <v>89.100000000000009</v>
      </c>
      <c r="D59" s="261">
        <f t="shared" ref="D59:E59" si="5">D60+D62</f>
        <v>97.7</v>
      </c>
      <c r="E59" s="261">
        <f t="shared" si="5"/>
        <v>106.7</v>
      </c>
    </row>
    <row r="60" spans="1:5" ht="24" x14ac:dyDescent="0.25">
      <c r="A60" s="104" t="s">
        <v>153</v>
      </c>
      <c r="B60" s="11" t="s">
        <v>266</v>
      </c>
      <c r="C60" s="256">
        <f>C61</f>
        <v>1.9</v>
      </c>
      <c r="D60" s="256">
        <f t="shared" ref="D60:E60" si="6">D61</f>
        <v>1.7</v>
      </c>
      <c r="E60" s="256">
        <f t="shared" si="6"/>
        <v>1.7</v>
      </c>
    </row>
    <row r="61" spans="1:5" ht="36" x14ac:dyDescent="0.25">
      <c r="A61" s="105" t="s">
        <v>382</v>
      </c>
      <c r="B61" s="116" t="s">
        <v>307</v>
      </c>
      <c r="C61" s="257">
        <v>1.9</v>
      </c>
      <c r="D61" s="257">
        <v>1.7</v>
      </c>
      <c r="E61" s="257">
        <v>1.7</v>
      </c>
    </row>
    <row r="62" spans="1:5" ht="24" x14ac:dyDescent="0.25">
      <c r="A62" s="104" t="s">
        <v>188</v>
      </c>
      <c r="B62" s="119" t="s">
        <v>267</v>
      </c>
      <c r="C62" s="256">
        <f>C63</f>
        <v>87.2</v>
      </c>
      <c r="D62" s="256">
        <f>D63</f>
        <v>96</v>
      </c>
      <c r="E62" s="256">
        <f>E63</f>
        <v>105</v>
      </c>
    </row>
    <row r="63" spans="1:5" ht="36" x14ac:dyDescent="0.25">
      <c r="A63" s="105" t="s">
        <v>189</v>
      </c>
      <c r="B63" s="116" t="s">
        <v>628</v>
      </c>
      <c r="C63" s="257">
        <v>87.2</v>
      </c>
      <c r="D63" s="257">
        <v>96</v>
      </c>
      <c r="E63" s="257">
        <v>105</v>
      </c>
    </row>
    <row r="64" spans="1:5" ht="15.75" x14ac:dyDescent="0.25">
      <c r="A64" s="81" t="s">
        <v>171</v>
      </c>
      <c r="B64" s="119" t="s">
        <v>268</v>
      </c>
      <c r="C64" s="256">
        <f>SUM(C65:C67)</f>
        <v>1921.15</v>
      </c>
      <c r="D64" s="256">
        <f>SUM(D65:D67)</f>
        <v>1921.15</v>
      </c>
      <c r="E64" s="256">
        <f>SUM(E65:E67)</f>
        <v>1921.15</v>
      </c>
    </row>
    <row r="65" spans="1:5" ht="15" customHeight="1" x14ac:dyDescent="0.25">
      <c r="A65" s="105" t="s">
        <v>169</v>
      </c>
      <c r="B65" s="116" t="s">
        <v>309</v>
      </c>
      <c r="C65" s="257">
        <v>300</v>
      </c>
      <c r="D65" s="257"/>
      <c r="E65" s="257"/>
    </row>
    <row r="66" spans="1:5" ht="24" x14ac:dyDescent="0.25">
      <c r="A66" s="105" t="s">
        <v>461</v>
      </c>
      <c r="B66" s="116" t="s">
        <v>310</v>
      </c>
      <c r="C66" s="257">
        <v>1621.15</v>
      </c>
      <c r="D66" s="257">
        <v>1921.15</v>
      </c>
      <c r="E66" s="257">
        <v>1921.15</v>
      </c>
    </row>
    <row r="67" spans="1:5" ht="15.75" hidden="1" x14ac:dyDescent="0.25">
      <c r="A67" s="105" t="s">
        <v>236</v>
      </c>
      <c r="B67" s="116" t="s">
        <v>208</v>
      </c>
      <c r="C67" s="257"/>
      <c r="D67" s="257">
        <v>0</v>
      </c>
      <c r="E67" s="257">
        <v>0</v>
      </c>
    </row>
    <row r="68" spans="1:5" ht="15.75" x14ac:dyDescent="0.25">
      <c r="A68" s="38" t="s">
        <v>26</v>
      </c>
      <c r="B68" s="12"/>
      <c r="C68" s="259">
        <f>C50+C15</f>
        <v>5394.25</v>
      </c>
      <c r="D68" s="259">
        <f>D50+D15</f>
        <v>5465.6500000000005</v>
      </c>
      <c r="E68" s="259">
        <f>E50+E15</f>
        <v>5548.05</v>
      </c>
    </row>
    <row r="69" spans="1:5" x14ac:dyDescent="0.2">
      <c r="A69" s="50"/>
      <c r="B69" s="41"/>
      <c r="C69" s="41"/>
      <c r="D69" s="41"/>
      <c r="E69" s="41"/>
    </row>
    <row r="70" spans="1:5" x14ac:dyDescent="0.2">
      <c r="A70" s="49"/>
    </row>
    <row r="71" spans="1:5" x14ac:dyDescent="0.2">
      <c r="A71" s="49"/>
    </row>
    <row r="72" spans="1:5" x14ac:dyDescent="0.2">
      <c r="A72" s="49"/>
    </row>
    <row r="73" spans="1:5" x14ac:dyDescent="0.2">
      <c r="A73" s="49"/>
    </row>
    <row r="74" spans="1:5" x14ac:dyDescent="0.2">
      <c r="A74" s="49"/>
    </row>
    <row r="75" spans="1:5" x14ac:dyDescent="0.2">
      <c r="A75" s="49"/>
    </row>
    <row r="76" spans="1:5" x14ac:dyDescent="0.2">
      <c r="A76" s="49"/>
    </row>
    <row r="77" spans="1:5" x14ac:dyDescent="0.2">
      <c r="A77" s="49"/>
    </row>
    <row r="78" spans="1:5" x14ac:dyDescent="0.2">
      <c r="A78" s="49"/>
    </row>
    <row r="79" spans="1:5" x14ac:dyDescent="0.2">
      <c r="A79" s="49"/>
    </row>
    <row r="80" spans="1:5" x14ac:dyDescent="0.2">
      <c r="A80" s="49"/>
    </row>
  </sheetData>
  <mergeCells count="11"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  <mergeCell ref="B6:E6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zoomScale="110" zoomScaleNormal="110" zoomScaleSheetLayoutView="89" workbookViewId="0">
      <pane xSplit="1" ySplit="18" topLeftCell="B60" activePane="bottomRight" state="frozen"/>
      <selection pane="topRight" activeCell="B1" sqref="B1"/>
      <selection pane="bottomLeft" activeCell="A19" sqref="A19"/>
      <selection pane="bottomRight" activeCell="J63" sqref="J63"/>
    </sheetView>
  </sheetViews>
  <sheetFormatPr defaultRowHeight="12.75" x14ac:dyDescent="0.2"/>
  <cols>
    <col min="1" max="1" width="54.28515625" style="13" customWidth="1"/>
    <col min="2" max="2" width="24" bestFit="1" customWidth="1"/>
    <col min="3" max="5" width="11" customWidth="1"/>
  </cols>
  <sheetData>
    <row r="1" spans="1:5" x14ac:dyDescent="0.2">
      <c r="B1" s="280" t="s">
        <v>29</v>
      </c>
      <c r="C1" s="280"/>
      <c r="D1" s="280"/>
      <c r="E1" s="280"/>
    </row>
    <row r="2" spans="1:5" x14ac:dyDescent="0.2">
      <c r="B2" s="280" t="s">
        <v>28</v>
      </c>
      <c r="C2" s="280"/>
      <c r="D2" s="280"/>
      <c r="E2" s="280"/>
    </row>
    <row r="3" spans="1:5" x14ac:dyDescent="0.2">
      <c r="B3" s="280" t="s">
        <v>97</v>
      </c>
      <c r="C3" s="280"/>
      <c r="D3" s="280"/>
      <c r="E3" s="280"/>
    </row>
    <row r="4" spans="1:5" x14ac:dyDescent="0.2">
      <c r="B4" s="280" t="s">
        <v>597</v>
      </c>
      <c r="C4" s="280"/>
      <c r="D4" s="280"/>
      <c r="E4" s="280"/>
    </row>
    <row r="5" spans="1:5" x14ac:dyDescent="0.2">
      <c r="B5" s="280" t="s">
        <v>557</v>
      </c>
      <c r="C5" s="280"/>
      <c r="D5" s="280"/>
      <c r="E5" s="280"/>
    </row>
    <row r="6" spans="1:5" x14ac:dyDescent="0.2">
      <c r="B6" s="280"/>
      <c r="C6" s="280"/>
      <c r="D6" s="280"/>
      <c r="E6" s="280"/>
    </row>
    <row r="7" spans="1:5" x14ac:dyDescent="0.2">
      <c r="B7" s="280" t="s">
        <v>629</v>
      </c>
      <c r="C7" s="280"/>
      <c r="D7" s="280"/>
      <c r="E7" s="280"/>
    </row>
    <row r="8" spans="1:5" x14ac:dyDescent="0.2">
      <c r="B8" s="3"/>
      <c r="C8" s="3"/>
      <c r="D8" s="3"/>
      <c r="E8" s="3"/>
    </row>
    <row r="9" spans="1:5" ht="15" x14ac:dyDescent="0.25">
      <c r="A9" s="277" t="s">
        <v>112</v>
      </c>
      <c r="B9" s="277"/>
      <c r="C9" s="277"/>
      <c r="D9" s="277"/>
      <c r="E9" s="277"/>
    </row>
    <row r="10" spans="1:5" ht="15" x14ac:dyDescent="0.25">
      <c r="A10" s="277" t="s">
        <v>598</v>
      </c>
      <c r="B10" s="277"/>
      <c r="C10" s="277"/>
      <c r="D10" s="277"/>
      <c r="E10" s="277"/>
    </row>
    <row r="11" spans="1:5" ht="14.25" customHeight="1" x14ac:dyDescent="0.25">
      <c r="A11" s="281"/>
      <c r="B11" s="281"/>
      <c r="C11" s="281"/>
      <c r="D11" s="281"/>
      <c r="E11" s="281"/>
    </row>
    <row r="12" spans="1:5" ht="11.25" customHeight="1" x14ac:dyDescent="0.2">
      <c r="A12" s="278" t="s">
        <v>22</v>
      </c>
      <c r="B12" s="278"/>
      <c r="C12" s="278"/>
      <c r="D12" s="278"/>
      <c r="E12" s="278"/>
    </row>
    <row r="13" spans="1:5" ht="33" customHeight="1" x14ac:dyDescent="0.2">
      <c r="A13" s="62" t="s">
        <v>4</v>
      </c>
      <c r="B13" s="59" t="s">
        <v>5</v>
      </c>
      <c r="C13" s="227" t="s">
        <v>468</v>
      </c>
      <c r="D13" s="227" t="s">
        <v>523</v>
      </c>
      <c r="E13" s="227" t="s">
        <v>549</v>
      </c>
    </row>
    <row r="14" spans="1:5" ht="11.25" customHeight="1" x14ac:dyDescent="0.2">
      <c r="A14" s="62">
        <v>1</v>
      </c>
      <c r="B14" s="1">
        <v>2</v>
      </c>
      <c r="C14" s="2">
        <v>3</v>
      </c>
      <c r="D14" s="2">
        <v>4</v>
      </c>
      <c r="E14" s="2">
        <v>5</v>
      </c>
    </row>
    <row r="15" spans="1:5" ht="15.75" x14ac:dyDescent="0.25">
      <c r="A15" s="60" t="s">
        <v>119</v>
      </c>
      <c r="B15" s="8" t="s">
        <v>6</v>
      </c>
      <c r="C15" s="256">
        <f>C16+C38</f>
        <v>1289.8999999999999</v>
      </c>
      <c r="D15" s="256">
        <f>D16+D38</f>
        <v>1317.5</v>
      </c>
      <c r="E15" s="256">
        <f>E16+E38</f>
        <v>1353.4</v>
      </c>
    </row>
    <row r="16" spans="1:5" ht="15.75" x14ac:dyDescent="0.25">
      <c r="A16" s="60" t="s">
        <v>118</v>
      </c>
      <c r="B16" s="8"/>
      <c r="C16" s="256">
        <f>C17+C28+C30+C23</f>
        <v>1284.8999999999999</v>
      </c>
      <c r="D16" s="256">
        <f>D17+D28+D30+D23</f>
        <v>1312.5</v>
      </c>
      <c r="E16" s="256">
        <f>E17+E28+E30+E23</f>
        <v>1348.4</v>
      </c>
    </row>
    <row r="17" spans="1:5" ht="15.75" x14ac:dyDescent="0.25">
      <c r="A17" s="60" t="s">
        <v>7</v>
      </c>
      <c r="B17" s="8" t="s">
        <v>8</v>
      </c>
      <c r="C17" s="256">
        <f>SUM(C18)</f>
        <v>271.89999999999998</v>
      </c>
      <c r="D17" s="256">
        <f>SUM(D18)</f>
        <v>292.3</v>
      </c>
      <c r="E17" s="256">
        <f>SUM(E18)</f>
        <v>314.2</v>
      </c>
    </row>
    <row r="18" spans="1:5" ht="15.75" x14ac:dyDescent="0.25">
      <c r="A18" s="60" t="s">
        <v>9</v>
      </c>
      <c r="B18" s="8" t="s">
        <v>10</v>
      </c>
      <c r="C18" s="256">
        <f>SUM(C19+C20+C22+C21)</f>
        <v>271.89999999999998</v>
      </c>
      <c r="D18" s="256">
        <f>SUM(D19+D20+D22+D21)</f>
        <v>292.3</v>
      </c>
      <c r="E18" s="256">
        <f>SUM(E19+E20+E22+E21)</f>
        <v>314.2</v>
      </c>
    </row>
    <row r="19" spans="1:5" ht="48.75" x14ac:dyDescent="0.25">
      <c r="A19" s="30" t="s">
        <v>38</v>
      </c>
      <c r="B19" s="9" t="s">
        <v>113</v>
      </c>
      <c r="C19" s="257">
        <v>259.89999999999998</v>
      </c>
      <c r="D19" s="257">
        <v>292.3</v>
      </c>
      <c r="E19" s="257">
        <v>314.2</v>
      </c>
    </row>
    <row r="20" spans="1:5" ht="84.75" hidden="1" x14ac:dyDescent="0.25">
      <c r="A20" s="30" t="s">
        <v>35</v>
      </c>
      <c r="B20" s="9" t="s">
        <v>114</v>
      </c>
      <c r="C20" s="257"/>
      <c r="D20" s="257"/>
      <c r="E20" s="257"/>
    </row>
    <row r="21" spans="1:5" ht="36.75" x14ac:dyDescent="0.25">
      <c r="A21" s="30" t="s">
        <v>36</v>
      </c>
      <c r="B21" s="9" t="s">
        <v>116</v>
      </c>
      <c r="C21" s="257">
        <v>12</v>
      </c>
      <c r="D21" s="257"/>
      <c r="E21" s="257"/>
    </row>
    <row r="22" spans="1:5" ht="72.75" hidden="1" x14ac:dyDescent="0.25">
      <c r="A22" s="30" t="s">
        <v>37</v>
      </c>
      <c r="B22" s="10" t="s">
        <v>115</v>
      </c>
      <c r="C22" s="257">
        <v>0</v>
      </c>
      <c r="D22" s="257">
        <v>0</v>
      </c>
      <c r="E22" s="257"/>
    </row>
    <row r="23" spans="1:5" ht="24.75" x14ac:dyDescent="0.25">
      <c r="A23" s="38" t="s">
        <v>157</v>
      </c>
      <c r="B23" s="11" t="s">
        <v>158</v>
      </c>
      <c r="C23" s="256">
        <f>SUM(C24:C27)</f>
        <v>379.99999999999994</v>
      </c>
      <c r="D23" s="256">
        <f>SUM(D24:D27)</f>
        <v>384.2</v>
      </c>
      <c r="E23" s="256">
        <f>SUM(E24:E27)</f>
        <v>397.19999999999993</v>
      </c>
    </row>
    <row r="24" spans="1:5" ht="72" x14ac:dyDescent="0.2">
      <c r="A24" s="30" t="s">
        <v>352</v>
      </c>
      <c r="B24" s="108" t="s">
        <v>356</v>
      </c>
      <c r="C24" s="263">
        <v>171.7</v>
      </c>
      <c r="D24" s="260">
        <v>172.2</v>
      </c>
      <c r="E24" s="260">
        <v>182</v>
      </c>
    </row>
    <row r="25" spans="1:5" ht="84" x14ac:dyDescent="0.2">
      <c r="A25" s="93" t="s">
        <v>353</v>
      </c>
      <c r="B25" s="108" t="s">
        <v>357</v>
      </c>
      <c r="C25" s="260">
        <v>1.1000000000000001</v>
      </c>
      <c r="D25" s="260">
        <v>1.1000000000000001</v>
      </c>
      <c r="E25" s="260">
        <v>1.2</v>
      </c>
    </row>
    <row r="26" spans="1:5" ht="72" x14ac:dyDescent="0.2">
      <c r="A26" s="92" t="s">
        <v>354</v>
      </c>
      <c r="B26" s="108" t="s">
        <v>358</v>
      </c>
      <c r="C26" s="260">
        <v>227.5</v>
      </c>
      <c r="D26" s="260">
        <v>232.1</v>
      </c>
      <c r="E26" s="260">
        <v>237.1</v>
      </c>
    </row>
    <row r="27" spans="1:5" ht="72" x14ac:dyDescent="0.2">
      <c r="A27" s="91" t="s">
        <v>355</v>
      </c>
      <c r="B27" s="108" t="s">
        <v>359</v>
      </c>
      <c r="C27" s="260">
        <v>-20.3</v>
      </c>
      <c r="D27" s="260">
        <v>-21.2</v>
      </c>
      <c r="E27" s="260">
        <v>-23.1</v>
      </c>
    </row>
    <row r="28" spans="1:5" ht="15.75" x14ac:dyDescent="0.25">
      <c r="A28" s="33" t="s">
        <v>11</v>
      </c>
      <c r="B28" s="8" t="s">
        <v>12</v>
      </c>
      <c r="C28" s="256">
        <f>SUM(C29:C29)</f>
        <v>0</v>
      </c>
      <c r="D28" s="256">
        <f>SUM(D29:D29)</f>
        <v>0</v>
      </c>
      <c r="E28" s="256">
        <f>SUM(E29:E29)</f>
        <v>0</v>
      </c>
    </row>
    <row r="29" spans="1:5" ht="15.75" x14ac:dyDescent="0.25">
      <c r="A29" s="34" t="s">
        <v>13</v>
      </c>
      <c r="B29" s="10" t="s">
        <v>2</v>
      </c>
      <c r="C29" s="257">
        <v>0</v>
      </c>
      <c r="D29" s="257">
        <v>0</v>
      </c>
      <c r="E29" s="257">
        <v>0</v>
      </c>
    </row>
    <row r="30" spans="1:5" ht="15.75" x14ac:dyDescent="0.25">
      <c r="A30" s="33" t="s">
        <v>14</v>
      </c>
      <c r="B30" s="8" t="s">
        <v>30</v>
      </c>
      <c r="C30" s="256">
        <f>SUM(C33+C31)</f>
        <v>633</v>
      </c>
      <c r="D30" s="256">
        <f>SUM(D33+D31)</f>
        <v>636</v>
      </c>
      <c r="E30" s="256">
        <f>SUM(E33+E31)</f>
        <v>637</v>
      </c>
    </row>
    <row r="31" spans="1:5" ht="15.75" x14ac:dyDescent="0.25">
      <c r="A31" s="34" t="s">
        <v>31</v>
      </c>
      <c r="B31" s="9" t="s">
        <v>32</v>
      </c>
      <c r="C31" s="257">
        <f>SUM(C32)</f>
        <v>61</v>
      </c>
      <c r="D31" s="257">
        <f>SUM(D32)</f>
        <v>62</v>
      </c>
      <c r="E31" s="257">
        <f>SUM(E32)</f>
        <v>62</v>
      </c>
    </row>
    <row r="32" spans="1:5" ht="36.75" x14ac:dyDescent="0.25">
      <c r="A32" s="34" t="s">
        <v>257</v>
      </c>
      <c r="B32" s="10" t="s">
        <v>117</v>
      </c>
      <c r="C32" s="257">
        <v>61</v>
      </c>
      <c r="D32" s="257">
        <v>62</v>
      </c>
      <c r="E32" s="257">
        <v>62</v>
      </c>
    </row>
    <row r="33" spans="1:5" ht="15.75" x14ac:dyDescent="0.25">
      <c r="A33" s="33" t="s">
        <v>33</v>
      </c>
      <c r="B33" s="8" t="s">
        <v>34</v>
      </c>
      <c r="C33" s="256">
        <f>SUM(C34+C36)</f>
        <v>572</v>
      </c>
      <c r="D33" s="256">
        <f>SUM(D34+D36)</f>
        <v>574</v>
      </c>
      <c r="E33" s="256">
        <f>SUM(E34+E36)</f>
        <v>575</v>
      </c>
    </row>
    <row r="34" spans="1:5" ht="15.75" x14ac:dyDescent="0.25">
      <c r="A34" s="94" t="s">
        <v>163</v>
      </c>
      <c r="B34" s="9" t="s">
        <v>162</v>
      </c>
      <c r="C34" s="257">
        <f>SUM(C35)</f>
        <v>52</v>
      </c>
      <c r="D34" s="257">
        <f>SUM(D35)</f>
        <v>52</v>
      </c>
      <c r="E34" s="257">
        <f>SUM(E35)</f>
        <v>52</v>
      </c>
    </row>
    <row r="35" spans="1:5" ht="24.75" x14ac:dyDescent="0.25">
      <c r="A35" s="40" t="s">
        <v>258</v>
      </c>
      <c r="B35" s="10" t="s">
        <v>164</v>
      </c>
      <c r="C35" s="257">
        <v>52</v>
      </c>
      <c r="D35" s="257">
        <v>52</v>
      </c>
      <c r="E35" s="257">
        <v>52</v>
      </c>
    </row>
    <row r="36" spans="1:5" ht="15.75" x14ac:dyDescent="0.25">
      <c r="A36" s="94" t="s">
        <v>166</v>
      </c>
      <c r="B36" s="9" t="s">
        <v>165</v>
      </c>
      <c r="C36" s="257">
        <f>C37</f>
        <v>520</v>
      </c>
      <c r="D36" s="257">
        <f t="shared" ref="D36:E36" si="0">D37</f>
        <v>522</v>
      </c>
      <c r="E36" s="257">
        <f t="shared" si="0"/>
        <v>523</v>
      </c>
    </row>
    <row r="37" spans="1:5" ht="24.75" x14ac:dyDescent="0.25">
      <c r="A37" s="30" t="s">
        <v>168</v>
      </c>
      <c r="B37" s="10" t="s">
        <v>167</v>
      </c>
      <c r="C37" s="257">
        <v>520</v>
      </c>
      <c r="D37" s="257">
        <v>522</v>
      </c>
      <c r="E37" s="257">
        <v>523</v>
      </c>
    </row>
    <row r="38" spans="1:5" ht="15.75" x14ac:dyDescent="0.25">
      <c r="A38" s="60" t="s">
        <v>120</v>
      </c>
      <c r="B38" s="10"/>
      <c r="C38" s="256">
        <f>C39+C45</f>
        <v>5</v>
      </c>
      <c r="D38" s="256">
        <f>D39+D45</f>
        <v>5</v>
      </c>
      <c r="E38" s="256">
        <f>E39+E45</f>
        <v>5</v>
      </c>
    </row>
    <row r="39" spans="1:5" ht="24.75" hidden="1" x14ac:dyDescent="0.25">
      <c r="A39" s="33" t="s">
        <v>15</v>
      </c>
      <c r="B39" s="8" t="s">
        <v>16</v>
      </c>
      <c r="C39" s="256">
        <f>SUM(C40)</f>
        <v>0</v>
      </c>
      <c r="D39" s="256">
        <f>SUM(D40)</f>
        <v>0</v>
      </c>
      <c r="E39" s="256">
        <f>SUM(E40)</f>
        <v>0</v>
      </c>
    </row>
    <row r="40" spans="1:5" ht="60.75" hidden="1" x14ac:dyDescent="0.25">
      <c r="A40" s="36" t="s">
        <v>142</v>
      </c>
      <c r="B40" s="9" t="s">
        <v>17</v>
      </c>
      <c r="C40" s="257">
        <f>SUM(C41+C43)</f>
        <v>0</v>
      </c>
      <c r="D40" s="257">
        <f>SUM(D41+D43)</f>
        <v>0</v>
      </c>
      <c r="E40" s="257">
        <f>SUM(E41+E43)</f>
        <v>0</v>
      </c>
    </row>
    <row r="41" spans="1:5" ht="48.75" hidden="1" x14ac:dyDescent="0.25">
      <c r="A41" s="36" t="s">
        <v>87</v>
      </c>
      <c r="B41" s="10" t="s">
        <v>134</v>
      </c>
      <c r="C41" s="257">
        <f>SUM(C42)</f>
        <v>0</v>
      </c>
      <c r="D41" s="257">
        <f>SUM(D42)</f>
        <v>0</v>
      </c>
      <c r="E41" s="257">
        <f>SUM(E42)</f>
        <v>0</v>
      </c>
    </row>
    <row r="42" spans="1:5" ht="48.75" hidden="1" x14ac:dyDescent="0.25">
      <c r="A42" s="36" t="s">
        <v>87</v>
      </c>
      <c r="B42" s="10" t="s">
        <v>135</v>
      </c>
      <c r="C42" s="257">
        <v>0</v>
      </c>
      <c r="D42" s="257">
        <v>0</v>
      </c>
      <c r="E42" s="257">
        <v>0</v>
      </c>
    </row>
    <row r="43" spans="1:5" ht="60.75" hidden="1" x14ac:dyDescent="0.25">
      <c r="A43" s="36" t="s">
        <v>136</v>
      </c>
      <c r="B43" s="9" t="s">
        <v>19</v>
      </c>
      <c r="C43" s="257">
        <f>SUM(C44)</f>
        <v>0</v>
      </c>
      <c r="D43" s="257">
        <f>SUM(D44)</f>
        <v>0</v>
      </c>
      <c r="E43" s="257">
        <f>SUM(E44)</f>
        <v>0</v>
      </c>
    </row>
    <row r="44" spans="1:5" ht="48.75" hidden="1" x14ac:dyDescent="0.25">
      <c r="A44" s="36" t="s">
        <v>143</v>
      </c>
      <c r="B44" s="9" t="s">
        <v>107</v>
      </c>
      <c r="C44" s="257">
        <v>0</v>
      </c>
      <c r="D44" s="257">
        <v>0</v>
      </c>
      <c r="E44" s="257">
        <v>0</v>
      </c>
    </row>
    <row r="45" spans="1:5" ht="15.75" x14ac:dyDescent="0.25">
      <c r="A45" s="37" t="s">
        <v>243</v>
      </c>
      <c r="B45" s="11" t="s">
        <v>21</v>
      </c>
      <c r="C45" s="261">
        <f>C46</f>
        <v>5</v>
      </c>
      <c r="D45" s="261">
        <f>D46</f>
        <v>5</v>
      </c>
      <c r="E45" s="261">
        <f>E46</f>
        <v>5</v>
      </c>
    </row>
    <row r="46" spans="1:5" ht="84" x14ac:dyDescent="0.25">
      <c r="A46" s="245" t="s">
        <v>562</v>
      </c>
      <c r="B46" s="246" t="s">
        <v>560</v>
      </c>
      <c r="C46" s="262">
        <v>5</v>
      </c>
      <c r="D46" s="262">
        <v>5</v>
      </c>
      <c r="E46" s="262">
        <v>5</v>
      </c>
    </row>
    <row r="47" spans="1:5" ht="15.75" x14ac:dyDescent="0.25">
      <c r="A47" s="39" t="s">
        <v>121</v>
      </c>
      <c r="B47" s="11" t="s">
        <v>24</v>
      </c>
      <c r="C47" s="261">
        <f>C48</f>
        <v>3650.95</v>
      </c>
      <c r="D47" s="261">
        <f>D48</f>
        <v>3659.55</v>
      </c>
      <c r="E47" s="261">
        <f>E48</f>
        <v>3605.55</v>
      </c>
    </row>
    <row r="48" spans="1:5" ht="39" x14ac:dyDescent="0.25">
      <c r="A48" s="39" t="s">
        <v>125</v>
      </c>
      <c r="B48" s="11" t="s">
        <v>262</v>
      </c>
      <c r="C48" s="261">
        <f>C49+C52+C56+C62</f>
        <v>3650.95</v>
      </c>
      <c r="D48" s="261">
        <f>D49+D52+D56+D62</f>
        <v>3659.55</v>
      </c>
      <c r="E48" s="261">
        <f>E49+E52+E56+E62</f>
        <v>3605.55</v>
      </c>
    </row>
    <row r="49" spans="1:5" ht="15.75" x14ac:dyDescent="0.25">
      <c r="A49" s="104" t="s">
        <v>175</v>
      </c>
      <c r="B49" s="119" t="s">
        <v>263</v>
      </c>
      <c r="C49" s="261">
        <f t="shared" ref="C49:E50" si="1">C50</f>
        <v>945</v>
      </c>
      <c r="D49" s="261">
        <f t="shared" si="1"/>
        <v>945</v>
      </c>
      <c r="E49" s="261">
        <f t="shared" si="1"/>
        <v>882</v>
      </c>
    </row>
    <row r="50" spans="1:5" ht="15.75" x14ac:dyDescent="0.25">
      <c r="A50" s="37" t="s">
        <v>49</v>
      </c>
      <c r="B50" s="119" t="s">
        <v>264</v>
      </c>
      <c r="C50" s="261">
        <f t="shared" si="1"/>
        <v>945</v>
      </c>
      <c r="D50" s="261">
        <f t="shared" si="1"/>
        <v>945</v>
      </c>
      <c r="E50" s="261">
        <f t="shared" si="1"/>
        <v>882</v>
      </c>
    </row>
    <row r="51" spans="1:5" ht="24" x14ac:dyDescent="0.25">
      <c r="A51" s="105" t="s">
        <v>178</v>
      </c>
      <c r="B51" s="116" t="s">
        <v>312</v>
      </c>
      <c r="C51" s="262">
        <v>945</v>
      </c>
      <c r="D51" s="262">
        <v>945</v>
      </c>
      <c r="E51" s="262">
        <v>882</v>
      </c>
    </row>
    <row r="52" spans="1:5" ht="24" hidden="1" x14ac:dyDescent="0.25">
      <c r="A52" s="104" t="s">
        <v>179</v>
      </c>
      <c r="B52" s="119" t="s">
        <v>180</v>
      </c>
      <c r="C52" s="261">
        <f>C53</f>
        <v>0</v>
      </c>
      <c r="D52" s="261">
        <f>D53</f>
        <v>0</v>
      </c>
      <c r="E52" s="261">
        <f>E53</f>
        <v>0</v>
      </c>
    </row>
    <row r="53" spans="1:5" ht="15.75" hidden="1" x14ac:dyDescent="0.25">
      <c r="A53" s="40" t="s">
        <v>50</v>
      </c>
      <c r="B53" s="116" t="s">
        <v>185</v>
      </c>
      <c r="C53" s="262">
        <f>C54+C55</f>
        <v>0</v>
      </c>
      <c r="D53" s="262">
        <f>D54+D55</f>
        <v>0</v>
      </c>
      <c r="E53" s="262">
        <f>E54+E55</f>
        <v>0</v>
      </c>
    </row>
    <row r="54" spans="1:5" ht="24.75" hidden="1" x14ac:dyDescent="0.25">
      <c r="A54" s="40" t="s">
        <v>155</v>
      </c>
      <c r="B54" s="116" t="s">
        <v>211</v>
      </c>
      <c r="C54" s="262"/>
      <c r="D54" s="262"/>
      <c r="E54" s="262"/>
    </row>
    <row r="55" spans="1:5" ht="24.75" hidden="1" x14ac:dyDescent="0.25">
      <c r="A55" s="40" t="s">
        <v>174</v>
      </c>
      <c r="B55" s="9" t="s">
        <v>111</v>
      </c>
      <c r="C55" s="262">
        <v>0</v>
      </c>
      <c r="D55" s="262">
        <v>0</v>
      </c>
      <c r="E55" s="262">
        <v>0</v>
      </c>
    </row>
    <row r="56" spans="1:5" ht="15.75" x14ac:dyDescent="0.25">
      <c r="A56" s="104" t="s">
        <v>187</v>
      </c>
      <c r="B56" s="119" t="s">
        <v>265</v>
      </c>
      <c r="C56" s="261">
        <f>C57+C60</f>
        <v>199.60000000000002</v>
      </c>
      <c r="D56" s="261">
        <f>D57+D60</f>
        <v>208.2</v>
      </c>
      <c r="E56" s="261">
        <f>E57+E60</f>
        <v>217.2</v>
      </c>
    </row>
    <row r="57" spans="1:5" ht="24" x14ac:dyDescent="0.25">
      <c r="A57" s="104" t="s">
        <v>153</v>
      </c>
      <c r="B57" s="11" t="s">
        <v>266</v>
      </c>
      <c r="C57" s="256">
        <f>C58+C59</f>
        <v>112.4</v>
      </c>
      <c r="D57" s="256">
        <f>D58+D59</f>
        <v>112.2</v>
      </c>
      <c r="E57" s="256">
        <f>E58+E59</f>
        <v>112.2</v>
      </c>
    </row>
    <row r="58" spans="1:5" ht="36" x14ac:dyDescent="0.25">
      <c r="A58" s="105" t="s">
        <v>382</v>
      </c>
      <c r="B58" s="116" t="s">
        <v>311</v>
      </c>
      <c r="C58" s="257">
        <v>2.4</v>
      </c>
      <c r="D58" s="257">
        <v>2.2000000000000002</v>
      </c>
      <c r="E58" s="257">
        <v>2.2000000000000002</v>
      </c>
    </row>
    <row r="59" spans="1:5" ht="60" x14ac:dyDescent="0.25">
      <c r="A59" s="105" t="s">
        <v>381</v>
      </c>
      <c r="B59" s="116" t="s">
        <v>311</v>
      </c>
      <c r="C59" s="257">
        <v>110</v>
      </c>
      <c r="D59" s="257">
        <v>110</v>
      </c>
      <c r="E59" s="257">
        <v>110</v>
      </c>
    </row>
    <row r="60" spans="1:5" ht="24" x14ac:dyDescent="0.25">
      <c r="A60" s="104" t="s">
        <v>188</v>
      </c>
      <c r="B60" s="119" t="s">
        <v>267</v>
      </c>
      <c r="C60" s="256">
        <f>C61</f>
        <v>87.2</v>
      </c>
      <c r="D60" s="256">
        <f>D61</f>
        <v>96</v>
      </c>
      <c r="E60" s="256">
        <f>E61</f>
        <v>105</v>
      </c>
    </row>
    <row r="61" spans="1:5" ht="36" x14ac:dyDescent="0.25">
      <c r="A61" s="105" t="s">
        <v>189</v>
      </c>
      <c r="B61" s="116" t="s">
        <v>630</v>
      </c>
      <c r="C61" s="257">
        <v>87.2</v>
      </c>
      <c r="D61" s="257">
        <v>96</v>
      </c>
      <c r="E61" s="257">
        <v>105</v>
      </c>
    </row>
    <row r="62" spans="1:5" ht="15.75" x14ac:dyDescent="0.25">
      <c r="A62" s="81" t="s">
        <v>171</v>
      </c>
      <c r="B62" s="119" t="s">
        <v>268</v>
      </c>
      <c r="C62" s="256">
        <f>SUM(C63:C65)</f>
        <v>2506.35</v>
      </c>
      <c r="D62" s="256">
        <f>SUM(D63:D65)</f>
        <v>2506.35</v>
      </c>
      <c r="E62" s="256">
        <f>SUM(E63:E65)</f>
        <v>2506.35</v>
      </c>
    </row>
    <row r="63" spans="1:5" ht="23.25" customHeight="1" x14ac:dyDescent="0.25">
      <c r="A63" s="105" t="s">
        <v>169</v>
      </c>
      <c r="B63" s="116" t="s">
        <v>313</v>
      </c>
      <c r="C63" s="257">
        <v>300</v>
      </c>
      <c r="D63" s="257">
        <v>0</v>
      </c>
      <c r="E63" s="257">
        <v>0</v>
      </c>
    </row>
    <row r="64" spans="1:5" ht="24" x14ac:dyDescent="0.25">
      <c r="A64" s="105" t="s">
        <v>461</v>
      </c>
      <c r="B64" s="116" t="s">
        <v>314</v>
      </c>
      <c r="C64" s="257">
        <v>2206.35</v>
      </c>
      <c r="D64" s="257">
        <v>2506.35</v>
      </c>
      <c r="E64" s="257">
        <v>2506.35</v>
      </c>
    </row>
    <row r="65" spans="1:5" ht="15.75" hidden="1" x14ac:dyDescent="0.25">
      <c r="A65" s="105" t="s">
        <v>236</v>
      </c>
      <c r="B65" s="116" t="s">
        <v>212</v>
      </c>
      <c r="C65" s="110"/>
      <c r="D65" s="110">
        <v>0</v>
      </c>
      <c r="E65" s="110">
        <v>0</v>
      </c>
    </row>
    <row r="66" spans="1:5" ht="15.75" x14ac:dyDescent="0.25">
      <c r="A66" s="38" t="s">
        <v>26</v>
      </c>
      <c r="B66" s="8"/>
      <c r="C66" s="113">
        <f>C47+C15</f>
        <v>4940.8499999999995</v>
      </c>
      <c r="D66" s="113">
        <f>D47+D15</f>
        <v>4977.05</v>
      </c>
      <c r="E66" s="113">
        <f>E47+E15</f>
        <v>4958.9500000000007</v>
      </c>
    </row>
    <row r="67" spans="1:5" x14ac:dyDescent="0.2">
      <c r="A67" s="49"/>
      <c r="B67" s="45"/>
    </row>
    <row r="68" spans="1:5" x14ac:dyDescent="0.2">
      <c r="A68" s="49"/>
      <c r="B68" s="45"/>
    </row>
    <row r="69" spans="1:5" x14ac:dyDescent="0.2">
      <c r="A69" s="49"/>
      <c r="B69" s="45"/>
    </row>
    <row r="70" spans="1:5" x14ac:dyDescent="0.2">
      <c r="A70" s="49"/>
      <c r="B70" s="45"/>
    </row>
    <row r="71" spans="1:5" x14ac:dyDescent="0.2">
      <c r="A71" s="49"/>
      <c r="B71" s="46"/>
    </row>
    <row r="72" spans="1:5" x14ac:dyDescent="0.2">
      <c r="A72" s="49"/>
      <c r="B72" s="46"/>
    </row>
    <row r="73" spans="1:5" x14ac:dyDescent="0.2">
      <c r="A73" s="49"/>
      <c r="B73" s="46"/>
    </row>
    <row r="74" spans="1:5" x14ac:dyDescent="0.2">
      <c r="A74" s="49"/>
      <c r="B74" s="46"/>
    </row>
    <row r="75" spans="1:5" x14ac:dyDescent="0.2">
      <c r="B75" s="46"/>
    </row>
    <row r="76" spans="1:5" x14ac:dyDescent="0.2">
      <c r="B76" s="46"/>
    </row>
    <row r="77" spans="1:5" x14ac:dyDescent="0.2">
      <c r="B77" s="46"/>
    </row>
    <row r="78" spans="1:5" x14ac:dyDescent="0.2">
      <c r="B78" s="46"/>
    </row>
    <row r="79" spans="1:5" x14ac:dyDescent="0.2">
      <c r="B79" s="46"/>
    </row>
    <row r="80" spans="1:5" x14ac:dyDescent="0.2">
      <c r="B80" s="46"/>
    </row>
    <row r="81" spans="2:2" x14ac:dyDescent="0.2">
      <c r="B81" s="46"/>
    </row>
    <row r="82" spans="2:2" x14ac:dyDescent="0.2">
      <c r="B82" s="46"/>
    </row>
    <row r="83" spans="2:2" x14ac:dyDescent="0.2">
      <c r="B83" s="46"/>
    </row>
    <row r="84" spans="2:2" x14ac:dyDescent="0.2">
      <c r="B84" s="46"/>
    </row>
    <row r="85" spans="2:2" x14ac:dyDescent="0.2">
      <c r="B85" s="46"/>
    </row>
    <row r="86" spans="2:2" x14ac:dyDescent="0.2">
      <c r="B86" s="46"/>
    </row>
    <row r="87" spans="2:2" x14ac:dyDescent="0.2">
      <c r="B87" s="46"/>
    </row>
    <row r="88" spans="2:2" x14ac:dyDescent="0.2">
      <c r="B88" s="46"/>
    </row>
    <row r="89" spans="2:2" x14ac:dyDescent="0.2">
      <c r="B89" s="46"/>
    </row>
    <row r="90" spans="2:2" x14ac:dyDescent="0.2">
      <c r="B90" s="46"/>
    </row>
    <row r="91" spans="2:2" x14ac:dyDescent="0.2">
      <c r="B91" s="46"/>
    </row>
    <row r="92" spans="2:2" x14ac:dyDescent="0.2">
      <c r="B92" s="46"/>
    </row>
    <row r="93" spans="2:2" x14ac:dyDescent="0.2">
      <c r="B93" s="46"/>
    </row>
    <row r="94" spans="2:2" x14ac:dyDescent="0.2">
      <c r="B94" s="46"/>
    </row>
    <row r="95" spans="2:2" x14ac:dyDescent="0.2">
      <c r="B95" s="46"/>
    </row>
    <row r="96" spans="2:2" x14ac:dyDescent="0.2">
      <c r="B96" s="46"/>
    </row>
  </sheetData>
  <mergeCells count="11"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  <mergeCell ref="B6:E6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zoomScale="110" zoomScaleNormal="110" zoomScaleSheetLayoutView="90" workbookViewId="0">
      <pane xSplit="1" ySplit="18" topLeftCell="B61" activePane="bottomRight" state="frozen"/>
      <selection pane="topRight" activeCell="B1" sqref="B1"/>
      <selection pane="bottomLeft" activeCell="A19" sqref="A19"/>
      <selection pane="bottomRight" activeCell="E30" sqref="E30"/>
    </sheetView>
  </sheetViews>
  <sheetFormatPr defaultRowHeight="12.75" x14ac:dyDescent="0.2"/>
  <cols>
    <col min="1" max="1" width="54.28515625" style="13" customWidth="1"/>
    <col min="2" max="2" width="24" bestFit="1" customWidth="1"/>
    <col min="3" max="3" width="12.42578125" customWidth="1"/>
    <col min="4" max="4" width="13.140625" customWidth="1"/>
    <col min="5" max="5" width="11" customWidth="1"/>
  </cols>
  <sheetData>
    <row r="1" spans="1:6" x14ac:dyDescent="0.2">
      <c r="B1" s="280" t="s">
        <v>29</v>
      </c>
      <c r="C1" s="280"/>
      <c r="D1" s="280"/>
      <c r="E1" s="280"/>
    </row>
    <row r="2" spans="1:6" x14ac:dyDescent="0.2">
      <c r="B2" s="280" t="s">
        <v>28</v>
      </c>
      <c r="C2" s="280"/>
      <c r="D2" s="280"/>
      <c r="E2" s="280"/>
    </row>
    <row r="3" spans="1:6" x14ac:dyDescent="0.2">
      <c r="B3" s="280" t="s">
        <v>98</v>
      </c>
      <c r="C3" s="280"/>
      <c r="D3" s="280"/>
      <c r="E3" s="280"/>
    </row>
    <row r="4" spans="1:6" x14ac:dyDescent="0.2">
      <c r="B4" s="280" t="s">
        <v>599</v>
      </c>
      <c r="C4" s="280"/>
      <c r="D4" s="280"/>
      <c r="E4" s="280"/>
    </row>
    <row r="5" spans="1:6" x14ac:dyDescent="0.2">
      <c r="B5" s="280" t="s">
        <v>557</v>
      </c>
      <c r="C5" s="280"/>
      <c r="D5" s="280"/>
      <c r="E5" s="280"/>
    </row>
    <row r="6" spans="1:6" x14ac:dyDescent="0.2">
      <c r="B6" s="280"/>
      <c r="C6" s="280"/>
      <c r="D6" s="280"/>
      <c r="E6" s="280"/>
    </row>
    <row r="7" spans="1:6" x14ac:dyDescent="0.2">
      <c r="B7" s="280" t="s">
        <v>631</v>
      </c>
      <c r="C7" s="280"/>
      <c r="D7" s="280"/>
      <c r="E7" s="280"/>
    </row>
    <row r="8" spans="1:6" x14ac:dyDescent="0.2">
      <c r="B8" s="3"/>
      <c r="C8" s="3"/>
      <c r="D8" s="3"/>
      <c r="E8" s="3"/>
    </row>
    <row r="9" spans="1:6" ht="15" x14ac:dyDescent="0.25">
      <c r="A9" s="277" t="s">
        <v>112</v>
      </c>
      <c r="B9" s="277"/>
      <c r="C9" s="277"/>
      <c r="D9" s="277"/>
      <c r="E9" s="277"/>
    </row>
    <row r="10" spans="1:6" ht="15" x14ac:dyDescent="0.25">
      <c r="A10" s="277" t="s">
        <v>600</v>
      </c>
      <c r="B10" s="277"/>
      <c r="C10" s="277"/>
      <c r="D10" s="277"/>
      <c r="E10" s="277"/>
    </row>
    <row r="11" spans="1:6" ht="14.25" customHeight="1" x14ac:dyDescent="0.25">
      <c r="A11" s="281"/>
      <c r="B11" s="281"/>
      <c r="C11" s="281"/>
      <c r="D11" s="281"/>
      <c r="E11" s="281"/>
    </row>
    <row r="12" spans="1:6" ht="11.25" customHeight="1" x14ac:dyDescent="0.2">
      <c r="A12" s="278" t="s">
        <v>22</v>
      </c>
      <c r="B12" s="278"/>
      <c r="C12" s="278"/>
      <c r="D12" s="278"/>
      <c r="E12" s="278"/>
    </row>
    <row r="13" spans="1:6" ht="25.5" x14ac:dyDescent="0.2">
      <c r="A13" s="43" t="s">
        <v>4</v>
      </c>
      <c r="B13" s="43" t="s">
        <v>5</v>
      </c>
      <c r="C13" s="227" t="s">
        <v>468</v>
      </c>
      <c r="D13" s="227" t="s">
        <v>523</v>
      </c>
      <c r="E13" s="227" t="s">
        <v>549</v>
      </c>
    </row>
    <row r="14" spans="1:6" x14ac:dyDescent="0.2">
      <c r="A14" s="44">
        <v>1</v>
      </c>
      <c r="B14" s="5">
        <v>2</v>
      </c>
      <c r="C14" s="6">
        <v>3</v>
      </c>
      <c r="D14" s="6">
        <v>4</v>
      </c>
      <c r="E14" s="6">
        <v>5</v>
      </c>
    </row>
    <row r="15" spans="1:6" ht="15.75" x14ac:dyDescent="0.25">
      <c r="A15" s="60" t="s">
        <v>119</v>
      </c>
      <c r="B15" s="8" t="s">
        <v>6</v>
      </c>
      <c r="C15" s="256">
        <f>C16+C38</f>
        <v>4315.6000000000004</v>
      </c>
      <c r="D15" s="256">
        <f>D16+D38</f>
        <v>4402.5999999999995</v>
      </c>
      <c r="E15" s="256">
        <f>E16+E38</f>
        <v>4521.5</v>
      </c>
      <c r="F15" s="47"/>
    </row>
    <row r="16" spans="1:6" ht="15.75" x14ac:dyDescent="0.25">
      <c r="A16" s="60" t="s">
        <v>118</v>
      </c>
      <c r="B16" s="8"/>
      <c r="C16" s="256">
        <f>C17+C28+C30+C23</f>
        <v>4294.6000000000004</v>
      </c>
      <c r="D16" s="256">
        <f>D17+D28+D30+D23</f>
        <v>4381.5999999999995</v>
      </c>
      <c r="E16" s="256">
        <f>E17+E28+E30+E23</f>
        <v>4500.5</v>
      </c>
      <c r="F16" s="47"/>
    </row>
    <row r="17" spans="1:6" ht="15.75" x14ac:dyDescent="0.25">
      <c r="A17" s="60" t="s">
        <v>7</v>
      </c>
      <c r="B17" s="8" t="s">
        <v>8</v>
      </c>
      <c r="C17" s="256">
        <f>SUM(C18)</f>
        <v>730.4</v>
      </c>
      <c r="D17" s="256">
        <f>SUM(D18)</f>
        <v>785.2</v>
      </c>
      <c r="E17" s="256">
        <f>SUM(E18)</f>
        <v>844.1</v>
      </c>
      <c r="F17" s="47"/>
    </row>
    <row r="18" spans="1:6" ht="15.75" x14ac:dyDescent="0.25">
      <c r="A18" s="60" t="s">
        <v>9</v>
      </c>
      <c r="B18" s="8" t="s">
        <v>10</v>
      </c>
      <c r="C18" s="256">
        <f>SUM(C19+C20+C22+C21)</f>
        <v>730.4</v>
      </c>
      <c r="D18" s="256">
        <f>SUM(D19+D20+D22+D21)</f>
        <v>785.2</v>
      </c>
      <c r="E18" s="256">
        <f>SUM(E19+E20+E22+E21)</f>
        <v>844.1</v>
      </c>
      <c r="F18" s="47"/>
    </row>
    <row r="19" spans="1:6" ht="48.75" x14ac:dyDescent="0.25">
      <c r="A19" s="30" t="s">
        <v>38</v>
      </c>
      <c r="B19" s="9" t="s">
        <v>113</v>
      </c>
      <c r="C19" s="257">
        <v>707.4</v>
      </c>
      <c r="D19" s="257">
        <v>760.5</v>
      </c>
      <c r="E19" s="257">
        <v>817.5</v>
      </c>
      <c r="F19" s="47"/>
    </row>
    <row r="20" spans="1:6" ht="84.75" hidden="1" x14ac:dyDescent="0.25">
      <c r="A20" s="30" t="s">
        <v>35</v>
      </c>
      <c r="B20" s="9" t="s">
        <v>114</v>
      </c>
      <c r="C20" s="257"/>
      <c r="D20" s="257"/>
      <c r="E20" s="257"/>
      <c r="F20" s="47"/>
    </row>
    <row r="21" spans="1:6" ht="36.75" hidden="1" x14ac:dyDescent="0.25">
      <c r="A21" s="30" t="s">
        <v>36</v>
      </c>
      <c r="B21" s="9" t="s">
        <v>116</v>
      </c>
      <c r="C21" s="257"/>
      <c r="D21" s="257"/>
      <c r="E21" s="257"/>
      <c r="F21" s="47"/>
    </row>
    <row r="22" spans="1:6" ht="72.75" x14ac:dyDescent="0.25">
      <c r="A22" s="30" t="s">
        <v>37</v>
      </c>
      <c r="B22" s="10" t="s">
        <v>115</v>
      </c>
      <c r="C22" s="257">
        <v>23</v>
      </c>
      <c r="D22" s="257">
        <v>24.7</v>
      </c>
      <c r="E22" s="257">
        <v>26.6</v>
      </c>
      <c r="F22" s="47"/>
    </row>
    <row r="23" spans="1:6" ht="24.75" x14ac:dyDescent="0.25">
      <c r="A23" s="38" t="s">
        <v>157</v>
      </c>
      <c r="B23" s="11" t="s">
        <v>158</v>
      </c>
      <c r="C23" s="256">
        <f>SUM(C24:C27)</f>
        <v>1285.2</v>
      </c>
      <c r="D23" s="256">
        <f>SUM(D24:D27)</f>
        <v>1299.3999999999999</v>
      </c>
      <c r="E23" s="256">
        <f>SUM(E24:E27)</f>
        <v>1343.3999999999999</v>
      </c>
      <c r="F23" s="47"/>
    </row>
    <row r="24" spans="1:6" ht="72" x14ac:dyDescent="0.2">
      <c r="A24" s="30" t="s">
        <v>352</v>
      </c>
      <c r="B24" s="108" t="s">
        <v>356</v>
      </c>
      <c r="C24" s="263">
        <v>580.79999999999995</v>
      </c>
      <c r="D24" s="260">
        <v>582.4</v>
      </c>
      <c r="E24" s="260">
        <v>615.5</v>
      </c>
      <c r="F24" s="47"/>
    </row>
    <row r="25" spans="1:6" ht="84" x14ac:dyDescent="0.2">
      <c r="A25" s="93" t="s">
        <v>353</v>
      </c>
      <c r="B25" s="108" t="s">
        <v>357</v>
      </c>
      <c r="C25" s="260">
        <v>3.8</v>
      </c>
      <c r="D25" s="260">
        <v>3.8</v>
      </c>
      <c r="E25" s="260">
        <v>4.0999999999999996</v>
      </c>
      <c r="F25" s="47"/>
    </row>
    <row r="26" spans="1:6" ht="72" x14ac:dyDescent="0.2">
      <c r="A26" s="92" t="s">
        <v>354</v>
      </c>
      <c r="B26" s="108" t="s">
        <v>358</v>
      </c>
      <c r="C26" s="260">
        <v>769.4</v>
      </c>
      <c r="D26" s="260">
        <v>784.9</v>
      </c>
      <c r="E26" s="260">
        <v>802</v>
      </c>
      <c r="F26" s="47"/>
    </row>
    <row r="27" spans="1:6" ht="72" x14ac:dyDescent="0.2">
      <c r="A27" s="91" t="s">
        <v>355</v>
      </c>
      <c r="B27" s="108" t="s">
        <v>359</v>
      </c>
      <c r="C27" s="260">
        <v>-68.8</v>
      </c>
      <c r="D27" s="260">
        <v>-71.7</v>
      </c>
      <c r="E27" s="260">
        <v>-78.2</v>
      </c>
      <c r="F27" s="47"/>
    </row>
    <row r="28" spans="1:6" ht="15.75" x14ac:dyDescent="0.25">
      <c r="A28" s="33" t="s">
        <v>11</v>
      </c>
      <c r="B28" s="8" t="s">
        <v>12</v>
      </c>
      <c r="C28" s="256">
        <f>SUM(C29:C29)</f>
        <v>572</v>
      </c>
      <c r="D28" s="256">
        <f>SUM(D29:D29)</f>
        <v>584</v>
      </c>
      <c r="E28" s="256">
        <f>SUM(E29:E29)</f>
        <v>597</v>
      </c>
      <c r="F28" s="47"/>
    </row>
    <row r="29" spans="1:6" ht="15.75" x14ac:dyDescent="0.25">
      <c r="A29" s="34" t="s">
        <v>13</v>
      </c>
      <c r="B29" s="10" t="s">
        <v>2</v>
      </c>
      <c r="C29" s="262">
        <v>572</v>
      </c>
      <c r="D29" s="262">
        <v>584</v>
      </c>
      <c r="E29" s="262">
        <v>597</v>
      </c>
      <c r="F29" s="47"/>
    </row>
    <row r="30" spans="1:6" ht="15.75" x14ac:dyDescent="0.25">
      <c r="A30" s="33" t="s">
        <v>14</v>
      </c>
      <c r="B30" s="8" t="s">
        <v>30</v>
      </c>
      <c r="C30" s="256">
        <f>SUM(C33+C31)</f>
        <v>1707</v>
      </c>
      <c r="D30" s="256">
        <f>SUM(D33+D31)</f>
        <v>1713</v>
      </c>
      <c r="E30" s="256">
        <f>SUM(E33+E31)</f>
        <v>1716</v>
      </c>
      <c r="F30" s="47"/>
    </row>
    <row r="31" spans="1:6" ht="15.75" x14ac:dyDescent="0.25">
      <c r="A31" s="34" t="s">
        <v>31</v>
      </c>
      <c r="B31" s="9" t="s">
        <v>32</v>
      </c>
      <c r="C31" s="257">
        <f>C32</f>
        <v>46</v>
      </c>
      <c r="D31" s="257">
        <f t="shared" ref="D31:E31" si="0">D32</f>
        <v>47</v>
      </c>
      <c r="E31" s="257">
        <f t="shared" si="0"/>
        <v>47</v>
      </c>
      <c r="F31" s="47"/>
    </row>
    <row r="32" spans="1:6" ht="36.75" x14ac:dyDescent="0.25">
      <c r="A32" s="34" t="s">
        <v>257</v>
      </c>
      <c r="B32" s="10" t="s">
        <v>117</v>
      </c>
      <c r="C32" s="257">
        <v>46</v>
      </c>
      <c r="D32" s="257">
        <v>47</v>
      </c>
      <c r="E32" s="257">
        <v>47</v>
      </c>
      <c r="F32" s="47"/>
    </row>
    <row r="33" spans="1:6" ht="15.75" x14ac:dyDescent="0.25">
      <c r="A33" s="33" t="s">
        <v>33</v>
      </c>
      <c r="B33" s="8" t="s">
        <v>34</v>
      </c>
      <c r="C33" s="256">
        <f>SUM(C34+C36)</f>
        <v>1661</v>
      </c>
      <c r="D33" s="256">
        <f>SUM(D34+D36)</f>
        <v>1666</v>
      </c>
      <c r="E33" s="256">
        <f>SUM(E34+E36)</f>
        <v>1669</v>
      </c>
      <c r="F33" s="47"/>
    </row>
    <row r="34" spans="1:6" ht="15.75" x14ac:dyDescent="0.25">
      <c r="A34" s="94" t="s">
        <v>163</v>
      </c>
      <c r="B34" s="9" t="s">
        <v>162</v>
      </c>
      <c r="C34" s="257">
        <f>C35</f>
        <v>320</v>
      </c>
      <c r="D34" s="257">
        <f t="shared" ref="D34:E34" si="1">D35</f>
        <v>320</v>
      </c>
      <c r="E34" s="257">
        <f t="shared" si="1"/>
        <v>320</v>
      </c>
      <c r="F34" s="47"/>
    </row>
    <row r="35" spans="1:6" ht="24.75" x14ac:dyDescent="0.25">
      <c r="A35" s="40" t="s">
        <v>258</v>
      </c>
      <c r="B35" s="10" t="s">
        <v>164</v>
      </c>
      <c r="C35" s="257">
        <v>320</v>
      </c>
      <c r="D35" s="257">
        <v>320</v>
      </c>
      <c r="E35" s="257">
        <v>320</v>
      </c>
      <c r="F35" s="47"/>
    </row>
    <row r="36" spans="1:6" ht="15.75" x14ac:dyDescent="0.25">
      <c r="A36" s="94" t="s">
        <v>166</v>
      </c>
      <c r="B36" s="9" t="s">
        <v>165</v>
      </c>
      <c r="C36" s="257">
        <f>C37</f>
        <v>1341</v>
      </c>
      <c r="D36" s="257">
        <f t="shared" ref="D36:E36" si="2">D37</f>
        <v>1346</v>
      </c>
      <c r="E36" s="257">
        <f t="shared" si="2"/>
        <v>1349</v>
      </c>
      <c r="F36" s="47"/>
    </row>
    <row r="37" spans="1:6" ht="24.75" x14ac:dyDescent="0.25">
      <c r="A37" s="30" t="s">
        <v>168</v>
      </c>
      <c r="B37" s="10" t="s">
        <v>167</v>
      </c>
      <c r="C37" s="257">
        <v>1341</v>
      </c>
      <c r="D37" s="257">
        <v>1346</v>
      </c>
      <c r="E37" s="257">
        <v>1349</v>
      </c>
      <c r="F37" s="47"/>
    </row>
    <row r="38" spans="1:6" ht="15.75" x14ac:dyDescent="0.25">
      <c r="A38" s="60" t="s">
        <v>120</v>
      </c>
      <c r="B38" s="10"/>
      <c r="C38" s="256">
        <f>C39+C45</f>
        <v>21</v>
      </c>
      <c r="D38" s="256">
        <f>D39+D45</f>
        <v>21</v>
      </c>
      <c r="E38" s="256">
        <f>E39+E45</f>
        <v>21</v>
      </c>
      <c r="F38" s="47"/>
    </row>
    <row r="39" spans="1:6" ht="24.75" hidden="1" x14ac:dyDescent="0.25">
      <c r="A39" s="33" t="s">
        <v>15</v>
      </c>
      <c r="B39" s="8" t="s">
        <v>16</v>
      </c>
      <c r="C39" s="256">
        <f>SUM(C40)</f>
        <v>0</v>
      </c>
      <c r="D39" s="256">
        <f>SUM(D40)</f>
        <v>0</v>
      </c>
      <c r="E39" s="256">
        <f>SUM(E40)</f>
        <v>0</v>
      </c>
      <c r="F39" s="47"/>
    </row>
    <row r="40" spans="1:6" ht="60.75" hidden="1" x14ac:dyDescent="0.25">
      <c r="A40" s="36" t="s">
        <v>142</v>
      </c>
      <c r="B40" s="9" t="s">
        <v>17</v>
      </c>
      <c r="C40" s="257">
        <f>SUM(C41+C43)</f>
        <v>0</v>
      </c>
      <c r="D40" s="257">
        <f>SUM(D41+D43)</f>
        <v>0</v>
      </c>
      <c r="E40" s="257">
        <f>SUM(E41+E43)</f>
        <v>0</v>
      </c>
      <c r="F40" s="47"/>
    </row>
    <row r="41" spans="1:6" ht="48.75" hidden="1" x14ac:dyDescent="0.25">
      <c r="A41" s="36" t="s">
        <v>87</v>
      </c>
      <c r="B41" s="10" t="s">
        <v>134</v>
      </c>
      <c r="C41" s="257">
        <f>SUM(C42)</f>
        <v>0</v>
      </c>
      <c r="D41" s="257">
        <f>SUM(D42)</f>
        <v>0</v>
      </c>
      <c r="E41" s="257">
        <f>SUM(E42)</f>
        <v>0</v>
      </c>
      <c r="F41" s="47"/>
    </row>
    <row r="42" spans="1:6" ht="48.75" hidden="1" x14ac:dyDescent="0.25">
      <c r="A42" s="36" t="s">
        <v>87</v>
      </c>
      <c r="B42" s="10" t="s">
        <v>135</v>
      </c>
      <c r="C42" s="257">
        <v>0</v>
      </c>
      <c r="D42" s="257">
        <v>0</v>
      </c>
      <c r="E42" s="257">
        <v>0</v>
      </c>
      <c r="F42" s="47"/>
    </row>
    <row r="43" spans="1:6" ht="60.75" hidden="1" x14ac:dyDescent="0.25">
      <c r="A43" s="36" t="s">
        <v>136</v>
      </c>
      <c r="B43" s="9" t="s">
        <v>19</v>
      </c>
      <c r="C43" s="257">
        <f>SUM(C44)</f>
        <v>0</v>
      </c>
      <c r="D43" s="257">
        <f>SUM(D44)</f>
        <v>0</v>
      </c>
      <c r="E43" s="257">
        <f>SUM(E44)</f>
        <v>0</v>
      </c>
      <c r="F43" s="47"/>
    </row>
    <row r="44" spans="1:6" ht="48.75" hidden="1" x14ac:dyDescent="0.25">
      <c r="A44" s="36" t="s">
        <v>143</v>
      </c>
      <c r="B44" s="9" t="s">
        <v>108</v>
      </c>
      <c r="C44" s="257"/>
      <c r="D44" s="257"/>
      <c r="E44" s="257"/>
      <c r="F44" s="47"/>
    </row>
    <row r="45" spans="1:6" ht="15.75" x14ac:dyDescent="0.25">
      <c r="A45" s="37" t="s">
        <v>243</v>
      </c>
      <c r="B45" s="11" t="s">
        <v>21</v>
      </c>
      <c r="C45" s="261">
        <f>C46</f>
        <v>21</v>
      </c>
      <c r="D45" s="261">
        <f>D46</f>
        <v>21</v>
      </c>
      <c r="E45" s="261">
        <f>E46</f>
        <v>21</v>
      </c>
      <c r="F45" s="47"/>
    </row>
    <row r="46" spans="1:6" ht="84" x14ac:dyDescent="0.25">
      <c r="A46" s="245" t="s">
        <v>562</v>
      </c>
      <c r="B46" s="246" t="s">
        <v>560</v>
      </c>
      <c r="C46" s="262">
        <v>21</v>
      </c>
      <c r="D46" s="262">
        <v>21</v>
      </c>
      <c r="E46" s="262">
        <v>21</v>
      </c>
      <c r="F46" s="47"/>
    </row>
    <row r="47" spans="1:6" ht="15.75" x14ac:dyDescent="0.25">
      <c r="A47" s="39" t="s">
        <v>121</v>
      </c>
      <c r="B47" s="11" t="s">
        <v>24</v>
      </c>
      <c r="C47" s="261">
        <f>C48</f>
        <v>3903.4500000000003</v>
      </c>
      <c r="D47" s="261">
        <f>D48</f>
        <v>2996.05</v>
      </c>
      <c r="E47" s="261">
        <f>E48</f>
        <v>3005.05</v>
      </c>
      <c r="F47" s="47"/>
    </row>
    <row r="48" spans="1:6" ht="39" x14ac:dyDescent="0.25">
      <c r="A48" s="39" t="s">
        <v>125</v>
      </c>
      <c r="B48" s="11" t="s">
        <v>279</v>
      </c>
      <c r="C48" s="261">
        <f>C49+C52+C56+C62+C66</f>
        <v>3903.4500000000003</v>
      </c>
      <c r="D48" s="261">
        <f>D49+D52+D56+D62</f>
        <v>2996.05</v>
      </c>
      <c r="E48" s="261">
        <f>E49+E52+E56+E62</f>
        <v>3005.05</v>
      </c>
      <c r="F48" s="47"/>
    </row>
    <row r="49" spans="1:6" ht="15.75" x14ac:dyDescent="0.25">
      <c r="A49" s="104" t="s">
        <v>175</v>
      </c>
      <c r="B49" s="119" t="s">
        <v>263</v>
      </c>
      <c r="C49" s="261">
        <f t="shared" ref="C49:E50" si="3">C50</f>
        <v>648</v>
      </c>
      <c r="D49" s="261">
        <f t="shared" si="3"/>
        <v>648</v>
      </c>
      <c r="E49" s="261">
        <f t="shared" si="3"/>
        <v>648</v>
      </c>
      <c r="F49" s="47"/>
    </row>
    <row r="50" spans="1:6" ht="15.75" x14ac:dyDescent="0.25">
      <c r="A50" s="37" t="s">
        <v>49</v>
      </c>
      <c r="B50" s="119" t="s">
        <v>264</v>
      </c>
      <c r="C50" s="261">
        <f t="shared" si="3"/>
        <v>648</v>
      </c>
      <c r="D50" s="261">
        <f t="shared" si="3"/>
        <v>648</v>
      </c>
      <c r="E50" s="261">
        <f t="shared" si="3"/>
        <v>648</v>
      </c>
      <c r="F50" s="47"/>
    </row>
    <row r="51" spans="1:6" ht="24" x14ac:dyDescent="0.25">
      <c r="A51" s="105" t="s">
        <v>178</v>
      </c>
      <c r="B51" s="116" t="s">
        <v>315</v>
      </c>
      <c r="C51" s="262">
        <v>648</v>
      </c>
      <c r="D51" s="262">
        <v>648</v>
      </c>
      <c r="E51" s="262">
        <v>648</v>
      </c>
      <c r="F51" s="47"/>
    </row>
    <row r="52" spans="1:6" ht="24" hidden="1" x14ac:dyDescent="0.25">
      <c r="A52" s="104" t="s">
        <v>179</v>
      </c>
      <c r="B52" s="119" t="s">
        <v>180</v>
      </c>
      <c r="C52" s="261">
        <f>C53</f>
        <v>0</v>
      </c>
      <c r="D52" s="261">
        <f>D53</f>
        <v>0</v>
      </c>
      <c r="E52" s="261">
        <f>E53</f>
        <v>0</v>
      </c>
      <c r="F52" s="47"/>
    </row>
    <row r="53" spans="1:6" ht="15.75" hidden="1" x14ac:dyDescent="0.25">
      <c r="A53" s="40" t="s">
        <v>50</v>
      </c>
      <c r="B53" s="116" t="s">
        <v>185</v>
      </c>
      <c r="C53" s="262">
        <f>C54+C55</f>
        <v>0</v>
      </c>
      <c r="D53" s="262">
        <f>D54+D55</f>
        <v>0</v>
      </c>
      <c r="E53" s="262">
        <f>E54+E55</f>
        <v>0</v>
      </c>
      <c r="F53" s="47"/>
    </row>
    <row r="54" spans="1:6" ht="24.75" hidden="1" x14ac:dyDescent="0.25">
      <c r="A54" s="40" t="s">
        <v>155</v>
      </c>
      <c r="B54" s="116" t="s">
        <v>213</v>
      </c>
      <c r="C54" s="262"/>
      <c r="D54" s="262"/>
      <c r="E54" s="262"/>
      <c r="F54" s="47"/>
    </row>
    <row r="55" spans="1:6" ht="24.75" hidden="1" x14ac:dyDescent="0.25">
      <c r="A55" s="40" t="s">
        <v>174</v>
      </c>
      <c r="B55" s="9" t="s">
        <v>111</v>
      </c>
      <c r="C55" s="262">
        <v>0</v>
      </c>
      <c r="D55" s="262">
        <v>0</v>
      </c>
      <c r="E55" s="262">
        <v>0</v>
      </c>
      <c r="F55" s="47"/>
    </row>
    <row r="56" spans="1:6" ht="15.75" x14ac:dyDescent="0.25">
      <c r="A56" s="104" t="s">
        <v>187</v>
      </c>
      <c r="B56" s="119" t="s">
        <v>265</v>
      </c>
      <c r="C56" s="261">
        <f>C57+C60</f>
        <v>198.9</v>
      </c>
      <c r="D56" s="261">
        <f>D57+D60</f>
        <v>207.5</v>
      </c>
      <c r="E56" s="261">
        <f>E57+E60</f>
        <v>216.5</v>
      </c>
      <c r="F56" s="47"/>
    </row>
    <row r="57" spans="1:6" ht="24" x14ac:dyDescent="0.25">
      <c r="A57" s="104" t="s">
        <v>153</v>
      </c>
      <c r="B57" s="11" t="s">
        <v>266</v>
      </c>
      <c r="C57" s="256">
        <f>C58+C59</f>
        <v>111.7</v>
      </c>
      <c r="D57" s="256">
        <f>D58+D59</f>
        <v>111.5</v>
      </c>
      <c r="E57" s="256">
        <f>E58+E59</f>
        <v>111.5</v>
      </c>
      <c r="F57" s="47"/>
    </row>
    <row r="58" spans="1:6" ht="36" x14ac:dyDescent="0.25">
      <c r="A58" s="105" t="s">
        <v>382</v>
      </c>
      <c r="B58" s="116" t="s">
        <v>316</v>
      </c>
      <c r="C58" s="257">
        <v>1.7</v>
      </c>
      <c r="D58" s="257">
        <v>1.5</v>
      </c>
      <c r="E58" s="257">
        <v>1.5</v>
      </c>
      <c r="F58" s="47"/>
    </row>
    <row r="59" spans="1:6" ht="60" x14ac:dyDescent="0.25">
      <c r="A59" s="105" t="s">
        <v>381</v>
      </c>
      <c r="B59" s="116" t="s">
        <v>316</v>
      </c>
      <c r="C59" s="257">
        <v>110</v>
      </c>
      <c r="D59" s="257">
        <v>110</v>
      </c>
      <c r="E59" s="257">
        <v>110</v>
      </c>
      <c r="F59" s="47"/>
    </row>
    <row r="60" spans="1:6" ht="24" x14ac:dyDescent="0.25">
      <c r="A60" s="104" t="s">
        <v>188</v>
      </c>
      <c r="B60" s="119" t="s">
        <v>267</v>
      </c>
      <c r="C60" s="256">
        <f>C61</f>
        <v>87.2</v>
      </c>
      <c r="D60" s="256">
        <f>D61</f>
        <v>96</v>
      </c>
      <c r="E60" s="256">
        <f>E61</f>
        <v>105</v>
      </c>
      <c r="F60" s="47"/>
    </row>
    <row r="61" spans="1:6" ht="36" x14ac:dyDescent="0.25">
      <c r="A61" s="105" t="s">
        <v>189</v>
      </c>
      <c r="B61" s="116" t="s">
        <v>632</v>
      </c>
      <c r="C61" s="257">
        <v>87.2</v>
      </c>
      <c r="D61" s="257">
        <v>96</v>
      </c>
      <c r="E61" s="257">
        <v>105</v>
      </c>
      <c r="F61" s="47"/>
    </row>
    <row r="62" spans="1:6" ht="15.75" x14ac:dyDescent="0.25">
      <c r="A62" s="81" t="s">
        <v>171</v>
      </c>
      <c r="B62" s="119" t="s">
        <v>268</v>
      </c>
      <c r="C62" s="256">
        <f>SUM(C63:C65)</f>
        <v>3040.55</v>
      </c>
      <c r="D62" s="256">
        <f>SUM(D63:D65)</f>
        <v>2140.5500000000002</v>
      </c>
      <c r="E62" s="256">
        <f>SUM(E63:E65)</f>
        <v>2140.5500000000002</v>
      </c>
      <c r="F62" s="47"/>
    </row>
    <row r="63" spans="1:6" ht="48" x14ac:dyDescent="0.25">
      <c r="A63" s="105" t="s">
        <v>169</v>
      </c>
      <c r="B63" s="116" t="s">
        <v>317</v>
      </c>
      <c r="C63" s="257">
        <v>300</v>
      </c>
      <c r="D63" s="257">
        <v>0</v>
      </c>
      <c r="E63" s="257">
        <v>0</v>
      </c>
      <c r="F63" s="47"/>
    </row>
    <row r="64" spans="1:6" ht="24" x14ac:dyDescent="0.25">
      <c r="A64" s="105" t="s">
        <v>461</v>
      </c>
      <c r="B64" s="116" t="s">
        <v>318</v>
      </c>
      <c r="C64" s="257">
        <v>2740.55</v>
      </c>
      <c r="D64" s="257">
        <v>2140.5500000000002</v>
      </c>
      <c r="E64" s="257">
        <v>2140.5500000000002</v>
      </c>
      <c r="F64" s="47"/>
    </row>
    <row r="65" spans="1:6" ht="15.75" hidden="1" x14ac:dyDescent="0.25">
      <c r="A65" s="105" t="s">
        <v>236</v>
      </c>
      <c r="B65" s="116" t="s">
        <v>214</v>
      </c>
      <c r="C65" s="257"/>
      <c r="D65" s="257">
        <v>0</v>
      </c>
      <c r="E65" s="257">
        <v>0</v>
      </c>
      <c r="F65" s="47"/>
    </row>
    <row r="66" spans="1:6" ht="15.75" x14ac:dyDescent="0.25">
      <c r="A66" s="272" t="s">
        <v>648</v>
      </c>
      <c r="B66" s="11" t="s">
        <v>647</v>
      </c>
      <c r="C66" s="256">
        <f>C67</f>
        <v>16</v>
      </c>
      <c r="D66" s="256">
        <f t="shared" ref="D66:E66" si="4">D67</f>
        <v>0</v>
      </c>
      <c r="E66" s="256">
        <f t="shared" si="4"/>
        <v>0</v>
      </c>
      <c r="F66" s="47"/>
    </row>
    <row r="67" spans="1:6" ht="15.75" x14ac:dyDescent="0.25">
      <c r="A67" s="273" t="s">
        <v>651</v>
      </c>
      <c r="B67" s="10" t="s">
        <v>650</v>
      </c>
      <c r="C67" s="257">
        <v>16</v>
      </c>
      <c r="D67" s="257">
        <v>0</v>
      </c>
      <c r="E67" s="257">
        <v>0</v>
      </c>
      <c r="F67" s="47"/>
    </row>
    <row r="68" spans="1:6" ht="15.75" x14ac:dyDescent="0.25">
      <c r="A68" s="38" t="s">
        <v>26</v>
      </c>
      <c r="B68" s="61"/>
      <c r="C68" s="259">
        <f>C47+C15</f>
        <v>8219.0500000000011</v>
      </c>
      <c r="D68" s="259">
        <f>D47+D15</f>
        <v>7398.65</v>
      </c>
      <c r="E68" s="259">
        <f>E47+E15</f>
        <v>7526.55</v>
      </c>
      <c r="F68" s="47"/>
    </row>
    <row r="69" spans="1:6" ht="15" x14ac:dyDescent="0.2">
      <c r="A69" s="49"/>
      <c r="C69" s="47"/>
      <c r="D69" s="47"/>
      <c r="E69" s="47"/>
      <c r="F69" s="47"/>
    </row>
    <row r="70" spans="1:6" ht="15" x14ac:dyDescent="0.2">
      <c r="A70" s="49"/>
      <c r="C70" s="47"/>
      <c r="D70" s="47"/>
      <c r="E70" s="47"/>
      <c r="F70" s="47"/>
    </row>
    <row r="71" spans="1:6" ht="15" x14ac:dyDescent="0.2">
      <c r="A71" s="49"/>
      <c r="C71" s="47"/>
      <c r="D71" s="47"/>
      <c r="E71" s="47"/>
      <c r="F71" s="47"/>
    </row>
    <row r="72" spans="1:6" ht="15" x14ac:dyDescent="0.2">
      <c r="C72" s="47"/>
      <c r="D72" s="47"/>
      <c r="E72" s="47"/>
      <c r="F72" s="47"/>
    </row>
    <row r="73" spans="1:6" ht="15" x14ac:dyDescent="0.2">
      <c r="C73" s="47"/>
      <c r="D73" s="47"/>
      <c r="E73" s="47"/>
      <c r="F73" s="47"/>
    </row>
    <row r="74" spans="1:6" ht="15" x14ac:dyDescent="0.2">
      <c r="C74" s="47"/>
      <c r="D74" s="47"/>
      <c r="E74" s="47"/>
      <c r="F74" s="47"/>
    </row>
    <row r="75" spans="1:6" ht="15" x14ac:dyDescent="0.2">
      <c r="C75" s="47"/>
      <c r="D75" s="47"/>
      <c r="E75" s="47"/>
      <c r="F75" s="47"/>
    </row>
    <row r="76" spans="1:6" ht="15" x14ac:dyDescent="0.2">
      <c r="C76" s="47"/>
      <c r="D76" s="47"/>
      <c r="E76" s="47"/>
      <c r="F76" s="47"/>
    </row>
    <row r="77" spans="1:6" ht="15" x14ac:dyDescent="0.2">
      <c r="C77" s="47"/>
      <c r="D77" s="47"/>
      <c r="E77" s="47"/>
      <c r="F77" s="47"/>
    </row>
    <row r="78" spans="1:6" ht="15" x14ac:dyDescent="0.2">
      <c r="C78" s="47"/>
      <c r="D78" s="47"/>
      <c r="E78" s="47"/>
      <c r="F78" s="47"/>
    </row>
    <row r="79" spans="1:6" ht="15" x14ac:dyDescent="0.2">
      <c r="C79" s="47"/>
      <c r="D79" s="47"/>
      <c r="E79" s="47"/>
      <c r="F79" s="47"/>
    </row>
    <row r="80" spans="1:6" ht="15" x14ac:dyDescent="0.2">
      <c r="C80" s="47"/>
      <c r="D80" s="47"/>
      <c r="E80" s="47"/>
      <c r="F80" s="47"/>
    </row>
    <row r="81" spans="3:6" ht="15" x14ac:dyDescent="0.2">
      <c r="C81" s="47"/>
      <c r="D81" s="47"/>
      <c r="E81" s="47"/>
      <c r="F81" s="47"/>
    </row>
    <row r="82" spans="3:6" ht="15" x14ac:dyDescent="0.2">
      <c r="C82" s="47"/>
      <c r="D82" s="47"/>
      <c r="E82" s="47"/>
      <c r="F82" s="47"/>
    </row>
    <row r="83" spans="3:6" ht="15" x14ac:dyDescent="0.2">
      <c r="C83" s="47"/>
      <c r="D83" s="47"/>
      <c r="E83" s="47"/>
      <c r="F83" s="47"/>
    </row>
  </sheetData>
  <mergeCells count="11"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  <mergeCell ref="B6:E6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8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zoomScale="110" zoomScaleNormal="110" zoomScaleSheetLayoutView="100" workbookViewId="0">
      <pane xSplit="1" ySplit="18" topLeftCell="B68" activePane="bottomRight" state="frozen"/>
      <selection pane="topRight" activeCell="B1" sqref="B1"/>
      <selection pane="bottomLeft" activeCell="A19" sqref="A19"/>
      <selection pane="bottomRight" activeCell="E69" sqref="E69"/>
    </sheetView>
  </sheetViews>
  <sheetFormatPr defaultRowHeight="12.75" x14ac:dyDescent="0.2"/>
  <cols>
    <col min="1" max="1" width="56.28515625" style="13" customWidth="1"/>
    <col min="2" max="2" width="25.28515625" customWidth="1"/>
    <col min="3" max="3" width="13.140625" customWidth="1"/>
    <col min="4" max="4" width="13.5703125" customWidth="1"/>
    <col min="5" max="5" width="13" customWidth="1"/>
    <col min="6" max="6" width="16.5703125" customWidth="1"/>
  </cols>
  <sheetData>
    <row r="1" spans="1:5" x14ac:dyDescent="0.2">
      <c r="B1" s="280" t="s">
        <v>29</v>
      </c>
      <c r="C1" s="280"/>
      <c r="D1" s="280"/>
      <c r="E1" s="280"/>
    </row>
    <row r="2" spans="1:5" x14ac:dyDescent="0.2">
      <c r="B2" s="280" t="s">
        <v>28</v>
      </c>
      <c r="C2" s="280"/>
      <c r="D2" s="280"/>
      <c r="E2" s="280"/>
    </row>
    <row r="3" spans="1:5" x14ac:dyDescent="0.2">
      <c r="A3" s="279" t="s">
        <v>99</v>
      </c>
      <c r="B3" s="279"/>
      <c r="C3" s="279"/>
      <c r="D3" s="279"/>
      <c r="E3" s="279"/>
    </row>
    <row r="4" spans="1:5" x14ac:dyDescent="0.2">
      <c r="A4" s="279" t="s">
        <v>601</v>
      </c>
      <c r="B4" s="279"/>
      <c r="C4" s="279"/>
      <c r="D4" s="279"/>
      <c r="E4" s="279"/>
    </row>
    <row r="5" spans="1:5" x14ac:dyDescent="0.2">
      <c r="B5" s="280" t="s">
        <v>557</v>
      </c>
      <c r="C5" s="280"/>
      <c r="D5" s="280"/>
      <c r="E5" s="280"/>
    </row>
    <row r="6" spans="1:5" x14ac:dyDescent="0.2">
      <c r="B6" s="280"/>
      <c r="C6" s="280"/>
      <c r="D6" s="280"/>
      <c r="E6" s="280"/>
    </row>
    <row r="7" spans="1:5" x14ac:dyDescent="0.2">
      <c r="B7" s="280" t="s">
        <v>633</v>
      </c>
      <c r="C7" s="280"/>
      <c r="D7" s="280"/>
      <c r="E7" s="280"/>
    </row>
    <row r="8" spans="1:5" x14ac:dyDescent="0.2">
      <c r="B8" s="3"/>
      <c r="C8" s="3"/>
      <c r="D8" s="3"/>
      <c r="E8" s="3"/>
    </row>
    <row r="9" spans="1:5" ht="15" x14ac:dyDescent="0.25">
      <c r="A9" s="277" t="s">
        <v>112</v>
      </c>
      <c r="B9" s="277"/>
      <c r="C9" s="277"/>
      <c r="D9" s="277"/>
      <c r="E9" s="277"/>
    </row>
    <row r="10" spans="1:5" ht="15" x14ac:dyDescent="0.25">
      <c r="A10" s="277" t="s">
        <v>602</v>
      </c>
      <c r="B10" s="277"/>
      <c r="C10" s="277"/>
      <c r="D10" s="277"/>
      <c r="E10" s="277"/>
    </row>
    <row r="11" spans="1:5" ht="14.25" customHeight="1" x14ac:dyDescent="0.25">
      <c r="A11" s="281"/>
      <c r="B11" s="281"/>
      <c r="C11" s="281"/>
      <c r="D11" s="281"/>
      <c r="E11" s="281"/>
    </row>
    <row r="12" spans="1:5" ht="11.25" customHeight="1" x14ac:dyDescent="0.2">
      <c r="A12" s="278" t="s">
        <v>22</v>
      </c>
      <c r="B12" s="278"/>
      <c r="C12" s="278"/>
      <c r="D12" s="278"/>
      <c r="E12" s="278"/>
    </row>
    <row r="13" spans="1:5" ht="25.5" x14ac:dyDescent="0.2">
      <c r="A13" s="43" t="s">
        <v>4</v>
      </c>
      <c r="B13" s="43" t="s">
        <v>5</v>
      </c>
      <c r="C13" s="227" t="s">
        <v>468</v>
      </c>
      <c r="D13" s="227" t="s">
        <v>523</v>
      </c>
      <c r="E13" s="227" t="s">
        <v>549</v>
      </c>
    </row>
    <row r="14" spans="1:5" x14ac:dyDescent="0.2">
      <c r="A14" s="5">
        <v>1</v>
      </c>
      <c r="B14" s="5">
        <v>2</v>
      </c>
      <c r="C14" s="6">
        <v>3</v>
      </c>
      <c r="D14" s="6">
        <v>4</v>
      </c>
      <c r="E14" s="6">
        <v>5</v>
      </c>
    </row>
    <row r="15" spans="1:5" ht="15.75" x14ac:dyDescent="0.25">
      <c r="A15" s="60" t="s">
        <v>119</v>
      </c>
      <c r="B15" s="8" t="s">
        <v>6</v>
      </c>
      <c r="C15" s="256">
        <f>C16+C42</f>
        <v>15177.099999999999</v>
      </c>
      <c r="D15" s="256">
        <f>D16+D42</f>
        <v>15799.599999999999</v>
      </c>
      <c r="E15" s="256">
        <f>E16+E42</f>
        <v>16587.099999999999</v>
      </c>
    </row>
    <row r="16" spans="1:5" ht="15.75" x14ac:dyDescent="0.25">
      <c r="A16" s="60" t="s">
        <v>118</v>
      </c>
      <c r="B16" s="8"/>
      <c r="C16" s="256">
        <f>C17+C30+C32+C40+C25</f>
        <v>15126.8</v>
      </c>
      <c r="D16" s="256">
        <f>D17+D30+D32+D40+D25</f>
        <v>15749.3</v>
      </c>
      <c r="E16" s="256">
        <f>E17+E30+E32+E40+E25</f>
        <v>16536.8</v>
      </c>
    </row>
    <row r="17" spans="1:6" ht="15.75" x14ac:dyDescent="0.25">
      <c r="A17" s="60" t="s">
        <v>7</v>
      </c>
      <c r="B17" s="8" t="s">
        <v>8</v>
      </c>
      <c r="C17" s="256">
        <f>SUM(C18)</f>
        <v>7329.6</v>
      </c>
      <c r="D17" s="256">
        <f>SUM(D18)</f>
        <v>7879.3</v>
      </c>
      <c r="E17" s="256">
        <f>SUM(E18)</f>
        <v>8470.2000000000007</v>
      </c>
    </row>
    <row r="18" spans="1:6" ht="15.75" x14ac:dyDescent="0.25">
      <c r="A18" s="60" t="s">
        <v>9</v>
      </c>
      <c r="B18" s="8" t="s">
        <v>10</v>
      </c>
      <c r="C18" s="256">
        <f>SUM(C19+C20+C22+C21+C23+C24)</f>
        <v>7329.6</v>
      </c>
      <c r="D18" s="256">
        <f t="shared" ref="D18:E18" si="0">SUM(D19+D20+D22+D21+D23+D24)</f>
        <v>7879.3</v>
      </c>
      <c r="E18" s="256">
        <f t="shared" si="0"/>
        <v>8470.2000000000007</v>
      </c>
    </row>
    <row r="19" spans="1:6" ht="48.75" x14ac:dyDescent="0.25">
      <c r="A19" s="30" t="s">
        <v>38</v>
      </c>
      <c r="B19" s="9" t="s">
        <v>113</v>
      </c>
      <c r="C19" s="257">
        <v>7297.6</v>
      </c>
      <c r="D19" s="257">
        <v>7879.3</v>
      </c>
      <c r="E19" s="257">
        <v>8470.2000000000007</v>
      </c>
    </row>
    <row r="20" spans="1:6" ht="72" hidden="1" customHeight="1" x14ac:dyDescent="0.25">
      <c r="A20" s="30" t="s">
        <v>35</v>
      </c>
      <c r="B20" s="9" t="s">
        <v>114</v>
      </c>
      <c r="C20" s="257"/>
      <c r="D20" s="257"/>
      <c r="E20" s="257"/>
      <c r="F20" s="48"/>
    </row>
    <row r="21" spans="1:6" ht="36.75" x14ac:dyDescent="0.25">
      <c r="A21" s="30" t="s">
        <v>36</v>
      </c>
      <c r="B21" s="9" t="s">
        <v>116</v>
      </c>
      <c r="C21" s="257">
        <v>32</v>
      </c>
      <c r="D21" s="257"/>
      <c r="E21" s="257"/>
    </row>
    <row r="22" spans="1:6" ht="65.25" hidden="1" customHeight="1" x14ac:dyDescent="0.25">
      <c r="A22" s="30" t="s">
        <v>37</v>
      </c>
      <c r="B22" s="10" t="s">
        <v>115</v>
      </c>
      <c r="C22" s="257"/>
      <c r="D22" s="257"/>
      <c r="E22" s="257"/>
    </row>
    <row r="23" spans="1:6" ht="65.25" hidden="1" customHeight="1" x14ac:dyDescent="0.25">
      <c r="A23" s="40" t="s">
        <v>563</v>
      </c>
      <c r="B23" s="10" t="s">
        <v>564</v>
      </c>
      <c r="C23" s="257"/>
      <c r="D23" s="257"/>
      <c r="E23" s="257"/>
    </row>
    <row r="24" spans="1:6" ht="65.25" hidden="1" customHeight="1" x14ac:dyDescent="0.25">
      <c r="A24" s="40" t="s">
        <v>565</v>
      </c>
      <c r="B24" s="10" t="s">
        <v>566</v>
      </c>
      <c r="C24" s="257"/>
      <c r="D24" s="257"/>
      <c r="E24" s="257"/>
    </row>
    <row r="25" spans="1:6" ht="33.75" customHeight="1" x14ac:dyDescent="0.25">
      <c r="A25" s="38" t="s">
        <v>157</v>
      </c>
      <c r="B25" s="11" t="s">
        <v>158</v>
      </c>
      <c r="C25" s="256">
        <f>SUM(C26:C29)</f>
        <v>5599.1999999999989</v>
      </c>
      <c r="D25" s="256">
        <f>SUM(D26:D29)</f>
        <v>5661</v>
      </c>
      <c r="E25" s="256">
        <f>SUM(E26:E29)</f>
        <v>5852.5999999999995</v>
      </c>
    </row>
    <row r="26" spans="1:6" ht="53.25" customHeight="1" x14ac:dyDescent="0.2">
      <c r="A26" s="30" t="s">
        <v>352</v>
      </c>
      <c r="B26" s="108" t="s">
        <v>356</v>
      </c>
      <c r="C26" s="263">
        <v>2530.1999999999998</v>
      </c>
      <c r="D26" s="260">
        <v>2537.4</v>
      </c>
      <c r="E26" s="260">
        <v>2681.5</v>
      </c>
    </row>
    <row r="27" spans="1:6" ht="63" customHeight="1" x14ac:dyDescent="0.2">
      <c r="A27" s="93" t="s">
        <v>353</v>
      </c>
      <c r="B27" s="108" t="s">
        <v>357</v>
      </c>
      <c r="C27" s="260">
        <v>16.5</v>
      </c>
      <c r="D27" s="260">
        <v>16.7</v>
      </c>
      <c r="E27" s="260">
        <v>17.7</v>
      </c>
    </row>
    <row r="28" spans="1:6" ht="57" customHeight="1" x14ac:dyDescent="0.2">
      <c r="A28" s="92" t="s">
        <v>354</v>
      </c>
      <c r="B28" s="108" t="s">
        <v>358</v>
      </c>
      <c r="C28" s="260">
        <v>3352.1</v>
      </c>
      <c r="D28" s="260">
        <v>3419.4</v>
      </c>
      <c r="E28" s="260">
        <v>3494.1</v>
      </c>
    </row>
    <row r="29" spans="1:6" ht="54" customHeight="1" x14ac:dyDescent="0.2">
      <c r="A29" s="91" t="s">
        <v>355</v>
      </c>
      <c r="B29" s="108" t="s">
        <v>359</v>
      </c>
      <c r="C29" s="260">
        <v>-299.60000000000002</v>
      </c>
      <c r="D29" s="260">
        <v>-312.5</v>
      </c>
      <c r="E29" s="260">
        <v>-340.7</v>
      </c>
    </row>
    <row r="30" spans="1:6" ht="15.75" x14ac:dyDescent="0.25">
      <c r="A30" s="33" t="s">
        <v>11</v>
      </c>
      <c r="B30" s="8" t="s">
        <v>12</v>
      </c>
      <c r="C30" s="256">
        <f>SUM(C31:C31)</f>
        <v>24</v>
      </c>
      <c r="D30" s="256">
        <f>SUM(D31:D31)</f>
        <v>24</v>
      </c>
      <c r="E30" s="256">
        <f>SUM(E31:E31)</f>
        <v>25</v>
      </c>
    </row>
    <row r="31" spans="1:6" ht="15.75" x14ac:dyDescent="0.25">
      <c r="A31" s="34" t="s">
        <v>13</v>
      </c>
      <c r="B31" s="10" t="s">
        <v>2</v>
      </c>
      <c r="C31" s="257">
        <v>24</v>
      </c>
      <c r="D31" s="257">
        <v>24</v>
      </c>
      <c r="E31" s="257">
        <v>25</v>
      </c>
    </row>
    <row r="32" spans="1:6" ht="15.75" x14ac:dyDescent="0.25">
      <c r="A32" s="33" t="s">
        <v>14</v>
      </c>
      <c r="B32" s="8" t="s">
        <v>30</v>
      </c>
      <c r="C32" s="256">
        <f>SUM(C35+C33)</f>
        <v>2172</v>
      </c>
      <c r="D32" s="256">
        <f>SUM(D35+D33)</f>
        <v>2183</v>
      </c>
      <c r="E32" s="256">
        <f>SUM(E35+E33)</f>
        <v>2187</v>
      </c>
    </row>
    <row r="33" spans="1:5" ht="15.75" x14ac:dyDescent="0.25">
      <c r="A33" s="34" t="s">
        <v>31</v>
      </c>
      <c r="B33" s="9" t="s">
        <v>32</v>
      </c>
      <c r="C33" s="257">
        <f>C34</f>
        <v>256</v>
      </c>
      <c r="D33" s="257">
        <f t="shared" ref="D33:E33" si="1">D34</f>
        <v>261</v>
      </c>
      <c r="E33" s="257">
        <f t="shared" si="1"/>
        <v>261</v>
      </c>
    </row>
    <row r="34" spans="1:5" ht="36.75" x14ac:dyDescent="0.25">
      <c r="A34" s="34" t="s">
        <v>257</v>
      </c>
      <c r="B34" s="10" t="s">
        <v>117</v>
      </c>
      <c r="C34" s="257">
        <v>256</v>
      </c>
      <c r="D34" s="257">
        <v>261</v>
      </c>
      <c r="E34" s="257">
        <v>261</v>
      </c>
    </row>
    <row r="35" spans="1:5" ht="15.75" x14ac:dyDescent="0.25">
      <c r="A35" s="33" t="s">
        <v>33</v>
      </c>
      <c r="B35" s="8" t="s">
        <v>34</v>
      </c>
      <c r="C35" s="256">
        <f>SUM(C36+C38)</f>
        <v>1916</v>
      </c>
      <c r="D35" s="256">
        <f>SUM(D36+D38)</f>
        <v>1922</v>
      </c>
      <c r="E35" s="256">
        <f>SUM(E36+E38)</f>
        <v>1926</v>
      </c>
    </row>
    <row r="36" spans="1:5" ht="15.75" x14ac:dyDescent="0.25">
      <c r="A36" s="94" t="s">
        <v>163</v>
      </c>
      <c r="B36" s="9" t="s">
        <v>162</v>
      </c>
      <c r="C36" s="257">
        <f>C37</f>
        <v>380</v>
      </c>
      <c r="D36" s="257">
        <f t="shared" ref="D36:E36" si="2">D37</f>
        <v>380</v>
      </c>
      <c r="E36" s="257">
        <f t="shared" si="2"/>
        <v>380</v>
      </c>
    </row>
    <row r="37" spans="1:5" ht="28.5" customHeight="1" x14ac:dyDescent="0.25">
      <c r="A37" s="40" t="s">
        <v>258</v>
      </c>
      <c r="B37" s="10" t="s">
        <v>164</v>
      </c>
      <c r="C37" s="257">
        <v>380</v>
      </c>
      <c r="D37" s="257">
        <v>380</v>
      </c>
      <c r="E37" s="257">
        <v>380</v>
      </c>
    </row>
    <row r="38" spans="1:5" ht="15.75" x14ac:dyDescent="0.25">
      <c r="A38" s="94" t="s">
        <v>166</v>
      </c>
      <c r="B38" s="9" t="s">
        <v>165</v>
      </c>
      <c r="C38" s="257">
        <f>C39</f>
        <v>1536</v>
      </c>
      <c r="D38" s="257">
        <f t="shared" ref="D38:E38" si="3">D39</f>
        <v>1542</v>
      </c>
      <c r="E38" s="257">
        <f t="shared" si="3"/>
        <v>1546</v>
      </c>
    </row>
    <row r="39" spans="1:5" ht="21.75" customHeight="1" x14ac:dyDescent="0.25">
      <c r="A39" s="30" t="s">
        <v>168</v>
      </c>
      <c r="B39" s="10" t="s">
        <v>167</v>
      </c>
      <c r="C39" s="257">
        <v>1536</v>
      </c>
      <c r="D39" s="257">
        <v>1542</v>
      </c>
      <c r="E39" s="257">
        <v>1546</v>
      </c>
    </row>
    <row r="40" spans="1:5" ht="24.75" x14ac:dyDescent="0.25">
      <c r="A40" s="65" t="s">
        <v>69</v>
      </c>
      <c r="B40" s="66" t="s">
        <v>68</v>
      </c>
      <c r="C40" s="256">
        <f>C41</f>
        <v>2</v>
      </c>
      <c r="D40" s="256">
        <f>D41</f>
        <v>2</v>
      </c>
      <c r="E40" s="256">
        <f>E41</f>
        <v>2</v>
      </c>
    </row>
    <row r="41" spans="1:5" ht="50.25" customHeight="1" x14ac:dyDescent="0.25">
      <c r="A41" s="67" t="s">
        <v>145</v>
      </c>
      <c r="B41" s="51" t="s">
        <v>70</v>
      </c>
      <c r="C41" s="257">
        <v>2</v>
      </c>
      <c r="D41" s="257">
        <v>2</v>
      </c>
      <c r="E41" s="257">
        <v>2</v>
      </c>
    </row>
    <row r="42" spans="1:5" ht="15.75" x14ac:dyDescent="0.25">
      <c r="A42" s="60" t="s">
        <v>120</v>
      </c>
      <c r="B42" s="10"/>
      <c r="C42" s="256">
        <f>C43+C51+C49+C54</f>
        <v>50.3</v>
      </c>
      <c r="D42" s="256">
        <f>D43+D51+D49+D54</f>
        <v>50.3</v>
      </c>
      <c r="E42" s="256">
        <f>E43+E51+E49+E54</f>
        <v>50.3</v>
      </c>
    </row>
    <row r="43" spans="1:5" ht="24.75" x14ac:dyDescent="0.25">
      <c r="A43" s="33" t="s">
        <v>15</v>
      </c>
      <c r="B43" s="8" t="s">
        <v>16</v>
      </c>
      <c r="C43" s="256">
        <f>SUM(C44)</f>
        <v>29.3</v>
      </c>
      <c r="D43" s="256">
        <f>SUM(D44)</f>
        <v>29.3</v>
      </c>
      <c r="E43" s="256">
        <f>SUM(E44)</f>
        <v>29.3</v>
      </c>
    </row>
    <row r="44" spans="1:5" ht="60.75" x14ac:dyDescent="0.25">
      <c r="A44" s="36" t="s">
        <v>142</v>
      </c>
      <c r="B44" s="9" t="s">
        <v>17</v>
      </c>
      <c r="C44" s="257">
        <f>C48</f>
        <v>29.3</v>
      </c>
      <c r="D44" s="257">
        <f t="shared" ref="D44:E44" si="4">D48</f>
        <v>29.3</v>
      </c>
      <c r="E44" s="257">
        <f t="shared" si="4"/>
        <v>29.3</v>
      </c>
    </row>
    <row r="45" spans="1:5" ht="48.75" hidden="1" x14ac:dyDescent="0.25">
      <c r="A45" s="36" t="s">
        <v>87</v>
      </c>
      <c r="B45" s="10" t="s">
        <v>134</v>
      </c>
      <c r="C45" s="257"/>
      <c r="D45" s="257"/>
      <c r="E45" s="257"/>
    </row>
    <row r="46" spans="1:5" ht="48.75" hidden="1" x14ac:dyDescent="0.25">
      <c r="A46" s="36" t="s">
        <v>87</v>
      </c>
      <c r="B46" s="10" t="s">
        <v>135</v>
      </c>
      <c r="C46" s="257"/>
      <c r="D46" s="257"/>
      <c r="E46" s="257"/>
    </row>
    <row r="47" spans="1:5" ht="51.75" x14ac:dyDescent="0.25">
      <c r="A47" s="25" t="s">
        <v>260</v>
      </c>
      <c r="B47" s="10" t="s">
        <v>19</v>
      </c>
      <c r="C47" s="257">
        <f>C48</f>
        <v>29.3</v>
      </c>
      <c r="D47" s="257">
        <f t="shared" ref="D47:E47" si="5">D48</f>
        <v>29.3</v>
      </c>
      <c r="E47" s="257">
        <f t="shared" si="5"/>
        <v>29.3</v>
      </c>
    </row>
    <row r="48" spans="1:5" ht="51.75" x14ac:dyDescent="0.25">
      <c r="A48" s="25" t="s">
        <v>260</v>
      </c>
      <c r="B48" s="10" t="s">
        <v>319</v>
      </c>
      <c r="C48" s="257">
        <v>29.3</v>
      </c>
      <c r="D48" s="257">
        <v>29.3</v>
      </c>
      <c r="E48" s="257">
        <v>29.3</v>
      </c>
    </row>
    <row r="49" spans="1:5" ht="15.75" hidden="1" x14ac:dyDescent="0.25">
      <c r="A49" s="39" t="s">
        <v>151</v>
      </c>
      <c r="B49" s="64" t="s">
        <v>46</v>
      </c>
      <c r="C49" s="256">
        <f>C50</f>
        <v>0</v>
      </c>
      <c r="D49" s="256">
        <f>D50</f>
        <v>0</v>
      </c>
      <c r="E49" s="256">
        <f>E50</f>
        <v>0</v>
      </c>
    </row>
    <row r="50" spans="1:5" ht="26.25" hidden="1" x14ac:dyDescent="0.25">
      <c r="A50" s="24" t="s">
        <v>139</v>
      </c>
      <c r="B50" s="7" t="s">
        <v>72</v>
      </c>
      <c r="C50" s="257">
        <v>0</v>
      </c>
      <c r="D50" s="257">
        <v>0</v>
      </c>
      <c r="E50" s="257">
        <v>0</v>
      </c>
    </row>
    <row r="51" spans="1:5" ht="24.75" hidden="1" x14ac:dyDescent="0.25">
      <c r="A51" s="37" t="s">
        <v>128</v>
      </c>
      <c r="B51" s="8" t="s">
        <v>62</v>
      </c>
      <c r="C51" s="256">
        <f>C53+C52</f>
        <v>0</v>
      </c>
      <c r="D51" s="256">
        <f>D53+D52</f>
        <v>0</v>
      </c>
      <c r="E51" s="256">
        <f>E53+E52</f>
        <v>0</v>
      </c>
    </row>
    <row r="52" spans="1:5" ht="61.5" hidden="1" customHeight="1" x14ac:dyDescent="0.25">
      <c r="A52" s="63" t="s">
        <v>154</v>
      </c>
      <c r="B52" s="51" t="s">
        <v>74</v>
      </c>
      <c r="C52" s="257">
        <v>0</v>
      </c>
      <c r="D52" s="257">
        <v>0</v>
      </c>
      <c r="E52" s="257">
        <v>0</v>
      </c>
    </row>
    <row r="53" spans="1:5" ht="29.25" hidden="1" customHeight="1" x14ac:dyDescent="0.25">
      <c r="A53" s="30" t="s">
        <v>66</v>
      </c>
      <c r="B53" s="19" t="s">
        <v>130</v>
      </c>
      <c r="C53" s="257">
        <v>0</v>
      </c>
      <c r="D53" s="257">
        <v>0</v>
      </c>
      <c r="E53" s="257">
        <v>0</v>
      </c>
    </row>
    <row r="54" spans="1:5" ht="23.25" customHeight="1" x14ac:dyDescent="0.25">
      <c r="A54" s="37" t="s">
        <v>243</v>
      </c>
      <c r="B54" s="11" t="s">
        <v>21</v>
      </c>
      <c r="C54" s="261">
        <f>C55</f>
        <v>21</v>
      </c>
      <c r="D54" s="261">
        <f>D55</f>
        <v>21</v>
      </c>
      <c r="E54" s="261">
        <f>E55</f>
        <v>21</v>
      </c>
    </row>
    <row r="55" spans="1:5" ht="37.5" customHeight="1" x14ac:dyDescent="0.25">
      <c r="A55" s="245" t="s">
        <v>562</v>
      </c>
      <c r="B55" s="246" t="s">
        <v>560</v>
      </c>
      <c r="C55" s="262">
        <v>21</v>
      </c>
      <c r="D55" s="262">
        <v>21</v>
      </c>
      <c r="E55" s="262">
        <v>21</v>
      </c>
    </row>
    <row r="56" spans="1:5" ht="15.75" x14ac:dyDescent="0.25">
      <c r="A56" s="39" t="s">
        <v>121</v>
      </c>
      <c r="B56" s="11" t="s">
        <v>24</v>
      </c>
      <c r="C56" s="261">
        <f>C57</f>
        <v>11034.849999999999</v>
      </c>
      <c r="D56" s="261">
        <f>D57</f>
        <v>5500.25</v>
      </c>
      <c r="E56" s="261">
        <f>E57</f>
        <v>5220.1499999999996</v>
      </c>
    </row>
    <row r="57" spans="1:5" ht="26.25" x14ac:dyDescent="0.25">
      <c r="A57" s="39" t="s">
        <v>125</v>
      </c>
      <c r="B57" s="11" t="s">
        <v>262</v>
      </c>
      <c r="C57" s="261">
        <f>C58+C61+C65+C70+C75</f>
        <v>11034.849999999999</v>
      </c>
      <c r="D57" s="261">
        <f>D58+D61+D65+D70</f>
        <v>5500.25</v>
      </c>
      <c r="E57" s="261">
        <f>E58+E61+E65+E70</f>
        <v>5220.1499999999996</v>
      </c>
    </row>
    <row r="58" spans="1:5" ht="15.75" x14ac:dyDescent="0.25">
      <c r="A58" s="104" t="s">
        <v>175</v>
      </c>
      <c r="B58" s="119" t="s">
        <v>263</v>
      </c>
      <c r="C58" s="261">
        <f t="shared" ref="C58:E59" si="6">C59</f>
        <v>3234</v>
      </c>
      <c r="D58" s="261">
        <f t="shared" si="6"/>
        <v>3234</v>
      </c>
      <c r="E58" s="261">
        <f t="shared" si="6"/>
        <v>2909</v>
      </c>
    </row>
    <row r="59" spans="1:5" ht="15.75" x14ac:dyDescent="0.25">
      <c r="A59" s="37" t="s">
        <v>49</v>
      </c>
      <c r="B59" s="119" t="s">
        <v>264</v>
      </c>
      <c r="C59" s="261">
        <f t="shared" si="6"/>
        <v>3234</v>
      </c>
      <c r="D59" s="261">
        <f t="shared" si="6"/>
        <v>3234</v>
      </c>
      <c r="E59" s="261">
        <f t="shared" si="6"/>
        <v>2909</v>
      </c>
    </row>
    <row r="60" spans="1:5" ht="24" x14ac:dyDescent="0.25">
      <c r="A60" s="105" t="s">
        <v>178</v>
      </c>
      <c r="B60" s="116" t="s">
        <v>320</v>
      </c>
      <c r="C60" s="262">
        <v>3234</v>
      </c>
      <c r="D60" s="262">
        <v>3234</v>
      </c>
      <c r="E60" s="262">
        <v>2909</v>
      </c>
    </row>
    <row r="61" spans="1:5" ht="24" hidden="1" x14ac:dyDescent="0.25">
      <c r="A61" s="104" t="s">
        <v>179</v>
      </c>
      <c r="B61" s="119" t="s">
        <v>180</v>
      </c>
      <c r="C61" s="261">
        <f>C62</f>
        <v>0</v>
      </c>
      <c r="D61" s="261">
        <f>D62</f>
        <v>0</v>
      </c>
      <c r="E61" s="261">
        <f>E62</f>
        <v>0</v>
      </c>
    </row>
    <row r="62" spans="1:5" ht="15.75" hidden="1" x14ac:dyDescent="0.25">
      <c r="A62" s="40" t="s">
        <v>50</v>
      </c>
      <c r="B62" s="116" t="s">
        <v>185</v>
      </c>
      <c r="C62" s="262">
        <f>C63+C64</f>
        <v>0</v>
      </c>
      <c r="D62" s="262">
        <f>D63+D64</f>
        <v>0</v>
      </c>
      <c r="E62" s="262">
        <f>E63+E64</f>
        <v>0</v>
      </c>
    </row>
    <row r="63" spans="1:5" ht="24.75" hidden="1" x14ac:dyDescent="0.25">
      <c r="A63" s="40" t="s">
        <v>155</v>
      </c>
      <c r="B63" s="116" t="s">
        <v>215</v>
      </c>
      <c r="C63" s="262"/>
      <c r="D63" s="262"/>
      <c r="E63" s="262"/>
    </row>
    <row r="64" spans="1:5" ht="24.75" hidden="1" x14ac:dyDescent="0.25">
      <c r="A64" s="40" t="s">
        <v>174</v>
      </c>
      <c r="B64" s="9" t="s">
        <v>111</v>
      </c>
      <c r="C64" s="262">
        <v>0</v>
      </c>
      <c r="D64" s="262">
        <v>0</v>
      </c>
      <c r="E64" s="262">
        <v>0</v>
      </c>
    </row>
    <row r="65" spans="1:5" ht="15.75" x14ac:dyDescent="0.25">
      <c r="A65" s="104" t="s">
        <v>187</v>
      </c>
      <c r="B65" s="119" t="s">
        <v>265</v>
      </c>
      <c r="C65" s="261">
        <f>C66+C68</f>
        <v>443.7</v>
      </c>
      <c r="D65" s="261">
        <f>D66+D68</f>
        <v>487.09999999999997</v>
      </c>
      <c r="E65" s="261">
        <f>E66+E68</f>
        <v>532</v>
      </c>
    </row>
    <row r="66" spans="1:5" ht="24" x14ac:dyDescent="0.25">
      <c r="A66" s="104" t="s">
        <v>153</v>
      </c>
      <c r="B66" s="11" t="s">
        <v>190</v>
      </c>
      <c r="C66" s="256">
        <f>C67</f>
        <v>8.1999999999999993</v>
      </c>
      <c r="D66" s="256">
        <f>D67</f>
        <v>7.4</v>
      </c>
      <c r="E66" s="256">
        <f>E67</f>
        <v>7.4</v>
      </c>
    </row>
    <row r="67" spans="1:5" ht="36" x14ac:dyDescent="0.25">
      <c r="A67" s="105" t="s">
        <v>382</v>
      </c>
      <c r="B67" s="116" t="s">
        <v>216</v>
      </c>
      <c r="C67" s="257">
        <v>8.1999999999999993</v>
      </c>
      <c r="D67" s="257">
        <v>7.4</v>
      </c>
      <c r="E67" s="257">
        <v>7.4</v>
      </c>
    </row>
    <row r="68" spans="1:5" ht="28.5" customHeight="1" x14ac:dyDescent="0.25">
      <c r="A68" s="104" t="s">
        <v>188</v>
      </c>
      <c r="B68" s="119" t="s">
        <v>267</v>
      </c>
      <c r="C68" s="256">
        <f>C69</f>
        <v>435.5</v>
      </c>
      <c r="D68" s="256">
        <f>D69</f>
        <v>479.7</v>
      </c>
      <c r="E68" s="256">
        <f>E69</f>
        <v>524.6</v>
      </c>
    </row>
    <row r="69" spans="1:5" ht="24.75" x14ac:dyDescent="0.25">
      <c r="A69" s="105" t="s">
        <v>189</v>
      </c>
      <c r="B69" s="116" t="s">
        <v>634</v>
      </c>
      <c r="C69" s="257">
        <v>435.5</v>
      </c>
      <c r="D69" s="257">
        <v>479.7</v>
      </c>
      <c r="E69" s="257">
        <v>524.6</v>
      </c>
    </row>
    <row r="70" spans="1:5" ht="15.75" x14ac:dyDescent="0.25">
      <c r="A70" s="81" t="s">
        <v>171</v>
      </c>
      <c r="B70" s="119" t="s">
        <v>268</v>
      </c>
      <c r="C70" s="256">
        <f>SUM(C71:C73)</f>
        <v>7293.15</v>
      </c>
      <c r="D70" s="256">
        <f>SUM(D71:D73)</f>
        <v>1779.15</v>
      </c>
      <c r="E70" s="256">
        <f>SUM(E71:E73)</f>
        <v>1779.15</v>
      </c>
    </row>
    <row r="71" spans="1:5" ht="48" hidden="1" x14ac:dyDescent="0.25">
      <c r="A71" s="105" t="s">
        <v>169</v>
      </c>
      <c r="B71" s="116" t="s">
        <v>321</v>
      </c>
      <c r="C71" s="257">
        <v>0</v>
      </c>
      <c r="D71" s="257">
        <v>0</v>
      </c>
      <c r="E71" s="257">
        <v>0</v>
      </c>
    </row>
    <row r="72" spans="1:5" ht="24" x14ac:dyDescent="0.25">
      <c r="A72" s="105" t="s">
        <v>461</v>
      </c>
      <c r="B72" s="116" t="s">
        <v>322</v>
      </c>
      <c r="C72" s="257">
        <v>7293.15</v>
      </c>
      <c r="D72" s="257">
        <v>1779.15</v>
      </c>
      <c r="E72" s="257">
        <v>1779.15</v>
      </c>
    </row>
    <row r="73" spans="1:5" ht="15.75" hidden="1" x14ac:dyDescent="0.25">
      <c r="A73" s="105" t="s">
        <v>236</v>
      </c>
      <c r="B73" s="116" t="s">
        <v>217</v>
      </c>
      <c r="C73" s="257"/>
      <c r="D73" s="257">
        <v>0</v>
      </c>
      <c r="E73" s="257">
        <v>0</v>
      </c>
    </row>
    <row r="74" spans="1:5" ht="15.75" x14ac:dyDescent="0.25">
      <c r="A74" s="272" t="s">
        <v>648</v>
      </c>
      <c r="B74" s="11" t="s">
        <v>647</v>
      </c>
      <c r="C74" s="256">
        <f>C75</f>
        <v>64</v>
      </c>
      <c r="D74" s="256">
        <f t="shared" ref="D74:E74" si="7">D75</f>
        <v>0</v>
      </c>
      <c r="E74" s="256">
        <f t="shared" si="7"/>
        <v>0</v>
      </c>
    </row>
    <row r="75" spans="1:5" ht="15.75" x14ac:dyDescent="0.25">
      <c r="A75" s="273" t="s">
        <v>651</v>
      </c>
      <c r="B75" s="10" t="s">
        <v>650</v>
      </c>
      <c r="C75" s="257">
        <v>64</v>
      </c>
      <c r="D75" s="257">
        <v>0</v>
      </c>
      <c r="E75" s="257">
        <v>0</v>
      </c>
    </row>
    <row r="76" spans="1:5" ht="15.75" x14ac:dyDescent="0.25">
      <c r="A76" s="38" t="s">
        <v>26</v>
      </c>
      <c r="B76" s="8"/>
      <c r="C76" s="259">
        <f>C56+C15</f>
        <v>26211.949999999997</v>
      </c>
      <c r="D76" s="259">
        <f>D56+D15</f>
        <v>21299.85</v>
      </c>
      <c r="E76" s="259">
        <f>E56+E15</f>
        <v>21807.25</v>
      </c>
    </row>
    <row r="77" spans="1:5" x14ac:dyDescent="0.2">
      <c r="A77" s="49"/>
      <c r="B77" s="3"/>
    </row>
    <row r="78" spans="1:5" x14ac:dyDescent="0.2">
      <c r="A78" s="49"/>
    </row>
    <row r="79" spans="1:5" x14ac:dyDescent="0.2">
      <c r="A79" s="49"/>
      <c r="B79" s="3"/>
    </row>
    <row r="80" spans="1:5" x14ac:dyDescent="0.2">
      <c r="A80" s="49"/>
    </row>
  </sheetData>
  <mergeCells count="11">
    <mergeCell ref="A10:E10"/>
    <mergeCell ref="A12:E12"/>
    <mergeCell ref="A11:E11"/>
    <mergeCell ref="B1:E1"/>
    <mergeCell ref="B7:E7"/>
    <mergeCell ref="A9:E9"/>
    <mergeCell ref="B2:E2"/>
    <mergeCell ref="B5:E5"/>
    <mergeCell ref="B6:E6"/>
    <mergeCell ref="A3:E3"/>
    <mergeCell ref="A4:E4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zoomScale="110" zoomScaleNormal="110" zoomScaleSheetLayoutView="100" workbookViewId="0">
      <pane xSplit="1" ySplit="18" topLeftCell="B65" activePane="bottomRight" state="frozen"/>
      <selection pane="topRight" activeCell="B1" sqref="B1"/>
      <selection pane="bottomLeft" activeCell="A19" sqref="A19"/>
      <selection pane="bottomRight" activeCell="C65" sqref="C65"/>
    </sheetView>
  </sheetViews>
  <sheetFormatPr defaultRowHeight="12.75" x14ac:dyDescent="0.2"/>
  <cols>
    <col min="1" max="1" width="54.28515625" style="13" customWidth="1"/>
    <col min="2" max="2" width="26.7109375" customWidth="1"/>
    <col min="3" max="3" width="11.5703125" customWidth="1"/>
    <col min="4" max="4" width="11" customWidth="1"/>
    <col min="5" max="5" width="10.85546875" customWidth="1"/>
  </cols>
  <sheetData>
    <row r="1" spans="1:5" x14ac:dyDescent="0.2">
      <c r="B1" s="280" t="s">
        <v>29</v>
      </c>
      <c r="C1" s="280"/>
      <c r="D1" s="280"/>
      <c r="E1" s="280"/>
    </row>
    <row r="2" spans="1:5" x14ac:dyDescent="0.2">
      <c r="B2" s="280" t="s">
        <v>28</v>
      </c>
      <c r="C2" s="280"/>
      <c r="D2" s="280"/>
      <c r="E2" s="280"/>
    </row>
    <row r="3" spans="1:5" x14ac:dyDescent="0.2">
      <c r="B3" s="280" t="s">
        <v>100</v>
      </c>
      <c r="C3" s="280"/>
      <c r="D3" s="280"/>
      <c r="E3" s="280"/>
    </row>
    <row r="4" spans="1:5" x14ac:dyDescent="0.2">
      <c r="B4" s="280" t="s">
        <v>603</v>
      </c>
      <c r="C4" s="280"/>
      <c r="D4" s="280"/>
      <c r="E4" s="280"/>
    </row>
    <row r="5" spans="1:5" x14ac:dyDescent="0.2">
      <c r="B5" s="280" t="s">
        <v>557</v>
      </c>
      <c r="C5" s="280"/>
      <c r="D5" s="280"/>
      <c r="E5" s="280"/>
    </row>
    <row r="6" spans="1:5" x14ac:dyDescent="0.2">
      <c r="B6" s="280"/>
      <c r="C6" s="280"/>
      <c r="D6" s="280"/>
      <c r="E6" s="280"/>
    </row>
    <row r="7" spans="1:5" x14ac:dyDescent="0.2">
      <c r="B7" s="280" t="s">
        <v>635</v>
      </c>
      <c r="C7" s="280"/>
      <c r="D7" s="280"/>
      <c r="E7" s="280"/>
    </row>
    <row r="8" spans="1:5" x14ac:dyDescent="0.2">
      <c r="B8" s="3"/>
      <c r="C8" s="3"/>
      <c r="D8" s="3"/>
      <c r="E8" s="3"/>
    </row>
    <row r="9" spans="1:5" ht="15" x14ac:dyDescent="0.25">
      <c r="A9" s="277" t="s">
        <v>112</v>
      </c>
      <c r="B9" s="277"/>
      <c r="C9" s="277"/>
      <c r="D9" s="277"/>
      <c r="E9" s="277"/>
    </row>
    <row r="10" spans="1:5" ht="15" x14ac:dyDescent="0.25">
      <c r="A10" s="277" t="s">
        <v>604</v>
      </c>
      <c r="B10" s="277"/>
      <c r="C10" s="277"/>
      <c r="D10" s="277"/>
      <c r="E10" s="277"/>
    </row>
    <row r="11" spans="1:5" ht="14.25" customHeight="1" x14ac:dyDescent="0.25">
      <c r="A11" s="281"/>
      <c r="B11" s="281"/>
      <c r="C11" s="281"/>
      <c r="D11" s="281"/>
      <c r="E11" s="281"/>
    </row>
    <row r="12" spans="1:5" ht="11.25" customHeight="1" x14ac:dyDescent="0.2">
      <c r="A12" s="278" t="s">
        <v>22</v>
      </c>
      <c r="B12" s="278"/>
      <c r="C12" s="278"/>
      <c r="D12" s="278"/>
      <c r="E12" s="278"/>
    </row>
    <row r="13" spans="1:5" ht="25.5" x14ac:dyDescent="0.2">
      <c r="A13" s="43" t="s">
        <v>4</v>
      </c>
      <c r="B13" s="43" t="s">
        <v>5</v>
      </c>
      <c r="C13" s="227" t="s">
        <v>468</v>
      </c>
      <c r="D13" s="227" t="s">
        <v>523</v>
      </c>
      <c r="E13" s="227" t="s">
        <v>549</v>
      </c>
    </row>
    <row r="14" spans="1:5" x14ac:dyDescent="0.2">
      <c r="A14" s="5">
        <v>1</v>
      </c>
      <c r="B14" s="5">
        <v>2</v>
      </c>
      <c r="C14" s="6">
        <v>3</v>
      </c>
      <c r="D14" s="6">
        <v>4</v>
      </c>
      <c r="E14" s="6">
        <v>5</v>
      </c>
    </row>
    <row r="15" spans="1:5" ht="15.75" x14ac:dyDescent="0.25">
      <c r="A15" s="60" t="s">
        <v>119</v>
      </c>
      <c r="B15" s="8" t="s">
        <v>6</v>
      </c>
      <c r="C15" s="256">
        <f>C16+C41</f>
        <v>14362.7</v>
      </c>
      <c r="D15" s="256">
        <f>D16+D41</f>
        <v>15216.5</v>
      </c>
      <c r="E15" s="256">
        <f>E16+E41</f>
        <v>16151.9</v>
      </c>
    </row>
    <row r="16" spans="1:5" ht="15.75" x14ac:dyDescent="0.25">
      <c r="A16" s="60" t="s">
        <v>118</v>
      </c>
      <c r="B16" s="8"/>
      <c r="C16" s="256">
        <f>C17+C31+C33+C26</f>
        <v>14347.7</v>
      </c>
      <c r="D16" s="256">
        <f>D17+D31+D33+D26</f>
        <v>15201.5</v>
      </c>
      <c r="E16" s="256">
        <f>E17+E31+E33+E26</f>
        <v>16136.9</v>
      </c>
    </row>
    <row r="17" spans="1:5" ht="15.75" x14ac:dyDescent="0.25">
      <c r="A17" s="60" t="s">
        <v>7</v>
      </c>
      <c r="B17" s="8" t="s">
        <v>8</v>
      </c>
      <c r="C17" s="256">
        <f>SUM(C18)</f>
        <v>10897.5</v>
      </c>
      <c r="D17" s="256">
        <f>SUM(D18)</f>
        <v>11729.9</v>
      </c>
      <c r="E17" s="256">
        <f>SUM(E18)</f>
        <v>12619.5</v>
      </c>
    </row>
    <row r="18" spans="1:5" ht="15.75" x14ac:dyDescent="0.25">
      <c r="A18" s="60" t="s">
        <v>9</v>
      </c>
      <c r="B18" s="8" t="s">
        <v>10</v>
      </c>
      <c r="C18" s="256">
        <f>SUM(C19+C20+C22+C21)+C23+C24+C25</f>
        <v>10897.5</v>
      </c>
      <c r="D18" s="256">
        <f t="shared" ref="D18:E18" si="0">SUM(D19+D20+D22+D21)+D23+D24+D25</f>
        <v>11729.9</v>
      </c>
      <c r="E18" s="256">
        <f t="shared" si="0"/>
        <v>12619.5</v>
      </c>
    </row>
    <row r="19" spans="1:5" ht="48.75" x14ac:dyDescent="0.25">
      <c r="A19" s="30" t="s">
        <v>38</v>
      </c>
      <c r="B19" s="9" t="s">
        <v>113</v>
      </c>
      <c r="C19" s="257">
        <v>10833.1</v>
      </c>
      <c r="D19" s="257">
        <v>11661.9</v>
      </c>
      <c r="E19" s="257">
        <v>12546.4</v>
      </c>
    </row>
    <row r="20" spans="1:5" ht="84.75" hidden="1" x14ac:dyDescent="0.25">
      <c r="A20" s="30" t="s">
        <v>35</v>
      </c>
      <c r="B20" s="9" t="s">
        <v>114</v>
      </c>
      <c r="C20" s="257"/>
      <c r="D20" s="257"/>
      <c r="E20" s="257"/>
    </row>
    <row r="21" spans="1:5" ht="36.75" x14ac:dyDescent="0.25">
      <c r="A21" s="30" t="s">
        <v>36</v>
      </c>
      <c r="B21" s="9" t="s">
        <v>116</v>
      </c>
      <c r="C21" s="257">
        <v>1</v>
      </c>
      <c r="D21" s="257"/>
      <c r="E21" s="257"/>
    </row>
    <row r="22" spans="1:5" ht="25.5" customHeight="1" x14ac:dyDescent="0.25">
      <c r="A22" s="30" t="s">
        <v>37</v>
      </c>
      <c r="B22" s="10" t="s">
        <v>115</v>
      </c>
      <c r="C22" s="257">
        <v>10</v>
      </c>
      <c r="D22" s="257">
        <v>10.6</v>
      </c>
      <c r="E22" s="257">
        <v>11.4</v>
      </c>
    </row>
    <row r="23" spans="1:5" ht="96.75" hidden="1" x14ac:dyDescent="0.25">
      <c r="A23" s="30" t="s">
        <v>471</v>
      </c>
      <c r="B23" s="10" t="s">
        <v>472</v>
      </c>
      <c r="C23" s="257"/>
      <c r="D23" s="257"/>
      <c r="E23" s="257"/>
    </row>
    <row r="24" spans="1:5" ht="60.75" hidden="1" x14ac:dyDescent="0.25">
      <c r="A24" s="40" t="s">
        <v>563</v>
      </c>
      <c r="B24" s="10" t="s">
        <v>564</v>
      </c>
      <c r="C24" s="257"/>
      <c r="D24" s="257"/>
      <c r="E24" s="257"/>
    </row>
    <row r="25" spans="1:5" ht="60.75" x14ac:dyDescent="0.25">
      <c r="A25" s="40" t="s">
        <v>565</v>
      </c>
      <c r="B25" s="10" t="s">
        <v>566</v>
      </c>
      <c r="C25" s="257">
        <v>53.4</v>
      </c>
      <c r="D25" s="257">
        <v>57.4</v>
      </c>
      <c r="E25" s="257">
        <v>61.7</v>
      </c>
    </row>
    <row r="26" spans="1:5" ht="24.75" x14ac:dyDescent="0.25">
      <c r="A26" s="38" t="s">
        <v>157</v>
      </c>
      <c r="B26" s="11" t="s">
        <v>158</v>
      </c>
      <c r="C26" s="256">
        <f>SUM(C27:C30)</f>
        <v>1218.2</v>
      </c>
      <c r="D26" s="256">
        <f>SUM(D27:D30)</f>
        <v>1231.5999999999999</v>
      </c>
      <c r="E26" s="256">
        <f>SUM(E27:E30)</f>
        <v>1273.4000000000001</v>
      </c>
    </row>
    <row r="27" spans="1:5" ht="72" x14ac:dyDescent="0.2">
      <c r="A27" s="30" t="s">
        <v>352</v>
      </c>
      <c r="B27" s="108" t="s">
        <v>356</v>
      </c>
      <c r="C27" s="263">
        <v>550.5</v>
      </c>
      <c r="D27" s="260">
        <v>552</v>
      </c>
      <c r="E27" s="260">
        <v>583.4</v>
      </c>
    </row>
    <row r="28" spans="1:5" ht="84" x14ac:dyDescent="0.2">
      <c r="A28" s="93" t="s">
        <v>353</v>
      </c>
      <c r="B28" s="108" t="s">
        <v>357</v>
      </c>
      <c r="C28" s="260">
        <v>3.6</v>
      </c>
      <c r="D28" s="260">
        <v>3.6</v>
      </c>
      <c r="E28" s="260">
        <v>3.9</v>
      </c>
    </row>
    <row r="29" spans="1:5" ht="72" x14ac:dyDescent="0.2">
      <c r="A29" s="92" t="s">
        <v>354</v>
      </c>
      <c r="B29" s="108" t="s">
        <v>358</v>
      </c>
      <c r="C29" s="260">
        <v>729.3</v>
      </c>
      <c r="D29" s="260">
        <v>744</v>
      </c>
      <c r="E29" s="260">
        <v>760.2</v>
      </c>
    </row>
    <row r="30" spans="1:5" ht="72" x14ac:dyDescent="0.2">
      <c r="A30" s="91" t="s">
        <v>355</v>
      </c>
      <c r="B30" s="108" t="s">
        <v>359</v>
      </c>
      <c r="C30" s="260">
        <v>-65.2</v>
      </c>
      <c r="D30" s="260">
        <v>-68</v>
      </c>
      <c r="E30" s="260">
        <v>-74.099999999999994</v>
      </c>
    </row>
    <row r="31" spans="1:5" ht="15.75" hidden="1" x14ac:dyDescent="0.25">
      <c r="A31" s="33" t="s">
        <v>11</v>
      </c>
      <c r="B31" s="8" t="s">
        <v>12</v>
      </c>
      <c r="C31" s="256">
        <f>SUM(C32:C32)</f>
        <v>0</v>
      </c>
      <c r="D31" s="256">
        <f>SUM(D32:D32)</f>
        <v>0</v>
      </c>
      <c r="E31" s="256">
        <f>SUM(E32:E32)</f>
        <v>0</v>
      </c>
    </row>
    <row r="32" spans="1:5" ht="15.75" hidden="1" x14ac:dyDescent="0.25">
      <c r="A32" s="34" t="s">
        <v>13</v>
      </c>
      <c r="B32" s="10" t="s">
        <v>2</v>
      </c>
      <c r="C32" s="257">
        <v>0</v>
      </c>
      <c r="D32" s="257">
        <v>0</v>
      </c>
      <c r="E32" s="257">
        <v>0</v>
      </c>
    </row>
    <row r="33" spans="1:5" ht="15.75" x14ac:dyDescent="0.25">
      <c r="A33" s="33" t="s">
        <v>14</v>
      </c>
      <c r="B33" s="8" t="s">
        <v>30</v>
      </c>
      <c r="C33" s="256">
        <f>SUM(C36+C34)</f>
        <v>2232</v>
      </c>
      <c r="D33" s="256">
        <f>SUM(D36+D34)</f>
        <v>2240</v>
      </c>
      <c r="E33" s="256">
        <f>SUM(E36+E34)</f>
        <v>2244</v>
      </c>
    </row>
    <row r="34" spans="1:5" ht="15.75" x14ac:dyDescent="0.25">
      <c r="A34" s="34" t="s">
        <v>31</v>
      </c>
      <c r="B34" s="9" t="s">
        <v>32</v>
      </c>
      <c r="C34" s="257">
        <f>C35</f>
        <v>37</v>
      </c>
      <c r="D34" s="257">
        <f t="shared" ref="D34:E34" si="1">D35</f>
        <v>38</v>
      </c>
      <c r="E34" s="257">
        <f t="shared" si="1"/>
        <v>38</v>
      </c>
    </row>
    <row r="35" spans="1:5" ht="36.75" x14ac:dyDescent="0.25">
      <c r="A35" s="34" t="s">
        <v>257</v>
      </c>
      <c r="B35" s="10" t="s">
        <v>117</v>
      </c>
      <c r="C35" s="257">
        <v>37</v>
      </c>
      <c r="D35" s="257">
        <v>38</v>
      </c>
      <c r="E35" s="257">
        <v>38</v>
      </c>
    </row>
    <row r="36" spans="1:5" ht="15.75" x14ac:dyDescent="0.25">
      <c r="A36" s="33" t="s">
        <v>33</v>
      </c>
      <c r="B36" s="8" t="s">
        <v>34</v>
      </c>
      <c r="C36" s="256">
        <f>SUM(C37+C39)</f>
        <v>2195</v>
      </c>
      <c r="D36" s="256">
        <f>SUM(D37+D39)</f>
        <v>2202</v>
      </c>
      <c r="E36" s="256">
        <f>SUM(E37+E39)</f>
        <v>2206</v>
      </c>
    </row>
    <row r="37" spans="1:5" ht="15.75" x14ac:dyDescent="0.25">
      <c r="A37" s="94" t="s">
        <v>163</v>
      </c>
      <c r="B37" s="9" t="s">
        <v>162</v>
      </c>
      <c r="C37" s="257">
        <f>C38</f>
        <v>1197.9000000000001</v>
      </c>
      <c r="D37" s="257">
        <f t="shared" ref="D37:E37" si="2">D38</f>
        <v>1197.9000000000001</v>
      </c>
      <c r="E37" s="257">
        <f t="shared" si="2"/>
        <v>1197.9000000000001</v>
      </c>
    </row>
    <row r="38" spans="1:5" ht="24.75" x14ac:dyDescent="0.25">
      <c r="A38" s="40" t="s">
        <v>258</v>
      </c>
      <c r="B38" s="10" t="s">
        <v>164</v>
      </c>
      <c r="C38" s="257">
        <v>1197.9000000000001</v>
      </c>
      <c r="D38" s="257">
        <v>1197.9000000000001</v>
      </c>
      <c r="E38" s="257">
        <v>1197.9000000000001</v>
      </c>
    </row>
    <row r="39" spans="1:5" ht="15.75" x14ac:dyDescent="0.25">
      <c r="A39" s="94" t="s">
        <v>166</v>
      </c>
      <c r="B39" s="9" t="s">
        <v>165</v>
      </c>
      <c r="C39" s="257">
        <f>C40</f>
        <v>997.1</v>
      </c>
      <c r="D39" s="257">
        <f t="shared" ref="D39:E39" si="3">D40</f>
        <v>1004.1</v>
      </c>
      <c r="E39" s="257">
        <f t="shared" si="3"/>
        <v>1008.1</v>
      </c>
    </row>
    <row r="40" spans="1:5" ht="24.75" x14ac:dyDescent="0.25">
      <c r="A40" s="30" t="s">
        <v>168</v>
      </c>
      <c r="B40" s="10" t="s">
        <v>167</v>
      </c>
      <c r="C40" s="257">
        <v>997.1</v>
      </c>
      <c r="D40" s="257">
        <v>1004.1</v>
      </c>
      <c r="E40" s="257">
        <v>1008.1</v>
      </c>
    </row>
    <row r="41" spans="1:5" ht="15.75" x14ac:dyDescent="0.25">
      <c r="A41" s="60" t="s">
        <v>120</v>
      </c>
      <c r="B41" s="10"/>
      <c r="C41" s="256">
        <f>C42+C48+C50</f>
        <v>15</v>
      </c>
      <c r="D41" s="256">
        <f t="shared" ref="D41:E41" si="4">D42+D48+D50</f>
        <v>15</v>
      </c>
      <c r="E41" s="256">
        <f t="shared" si="4"/>
        <v>15</v>
      </c>
    </row>
    <row r="42" spans="1:5" ht="24.75" hidden="1" x14ac:dyDescent="0.25">
      <c r="A42" s="33" t="s">
        <v>15</v>
      </c>
      <c r="B42" s="8" t="s">
        <v>16</v>
      </c>
      <c r="C42" s="256">
        <f>SUM(C43)</f>
        <v>0</v>
      </c>
      <c r="D42" s="256">
        <f>SUM(D43)</f>
        <v>0</v>
      </c>
      <c r="E42" s="256">
        <f>SUM(E43)</f>
        <v>0</v>
      </c>
    </row>
    <row r="43" spans="1:5" ht="60.75" hidden="1" x14ac:dyDescent="0.25">
      <c r="A43" s="36" t="s">
        <v>142</v>
      </c>
      <c r="B43" s="9" t="s">
        <v>17</v>
      </c>
      <c r="C43" s="257">
        <f>SUM(C44+C46)</f>
        <v>0</v>
      </c>
      <c r="D43" s="257">
        <f>SUM(D44+D46)</f>
        <v>0</v>
      </c>
      <c r="E43" s="257">
        <f>SUM(E44+E46)</f>
        <v>0</v>
      </c>
    </row>
    <row r="44" spans="1:5" ht="48.75" hidden="1" x14ac:dyDescent="0.25">
      <c r="A44" s="36" t="s">
        <v>87</v>
      </c>
      <c r="B44" s="10" t="s">
        <v>134</v>
      </c>
      <c r="C44" s="257">
        <f>SUM(C45)</f>
        <v>0</v>
      </c>
      <c r="D44" s="257">
        <f>SUM(D45)</f>
        <v>0</v>
      </c>
      <c r="E44" s="257">
        <f>SUM(E45)</f>
        <v>0</v>
      </c>
    </row>
    <row r="45" spans="1:5" ht="48.75" hidden="1" x14ac:dyDescent="0.25">
      <c r="A45" s="36" t="s">
        <v>87</v>
      </c>
      <c r="B45" s="10" t="s">
        <v>135</v>
      </c>
      <c r="C45" s="257">
        <v>0</v>
      </c>
      <c r="D45" s="257">
        <v>0</v>
      </c>
      <c r="E45" s="257">
        <v>0</v>
      </c>
    </row>
    <row r="46" spans="1:5" ht="60.75" hidden="1" x14ac:dyDescent="0.25">
      <c r="A46" s="36" t="s">
        <v>136</v>
      </c>
      <c r="B46" s="9" t="s">
        <v>19</v>
      </c>
      <c r="C46" s="257">
        <f>SUM(C47)</f>
        <v>0</v>
      </c>
      <c r="D46" s="257">
        <f>SUM(D47)</f>
        <v>0</v>
      </c>
      <c r="E46" s="257">
        <f>SUM(E47)</f>
        <v>0</v>
      </c>
    </row>
    <row r="47" spans="1:5" ht="48.75" hidden="1" x14ac:dyDescent="0.25">
      <c r="A47" s="36" t="s">
        <v>143</v>
      </c>
      <c r="B47" s="9" t="s">
        <v>109</v>
      </c>
      <c r="C47" s="257">
        <v>0</v>
      </c>
      <c r="D47" s="257">
        <v>0</v>
      </c>
      <c r="E47" s="257">
        <v>0</v>
      </c>
    </row>
    <row r="48" spans="1:5" ht="24.75" hidden="1" x14ac:dyDescent="0.25">
      <c r="A48" s="37" t="s">
        <v>128</v>
      </c>
      <c r="B48" s="8" t="s">
        <v>62</v>
      </c>
      <c r="C48" s="256">
        <f>C49</f>
        <v>0</v>
      </c>
      <c r="D48" s="256">
        <f>D49</f>
        <v>0</v>
      </c>
      <c r="E48" s="256">
        <f>E49</f>
        <v>0</v>
      </c>
    </row>
    <row r="49" spans="1:5" ht="36.75" hidden="1" x14ac:dyDescent="0.25">
      <c r="A49" s="30" t="s">
        <v>66</v>
      </c>
      <c r="B49" s="19" t="s">
        <v>130</v>
      </c>
      <c r="C49" s="257">
        <v>0</v>
      </c>
      <c r="D49" s="257">
        <v>0</v>
      </c>
      <c r="E49" s="257">
        <v>0</v>
      </c>
    </row>
    <row r="50" spans="1:5" ht="15.75" x14ac:dyDescent="0.25">
      <c r="A50" s="37" t="s">
        <v>243</v>
      </c>
      <c r="B50" s="11" t="s">
        <v>21</v>
      </c>
      <c r="C50" s="261">
        <f>C51</f>
        <v>15</v>
      </c>
      <c r="D50" s="261">
        <f t="shared" ref="D50:E50" si="5">D51</f>
        <v>15</v>
      </c>
      <c r="E50" s="256">
        <f t="shared" si="5"/>
        <v>15</v>
      </c>
    </row>
    <row r="51" spans="1:5" ht="84" x14ac:dyDescent="0.25">
      <c r="A51" s="245" t="s">
        <v>562</v>
      </c>
      <c r="B51" s="246" t="s">
        <v>560</v>
      </c>
      <c r="C51" s="262">
        <v>15</v>
      </c>
      <c r="D51" s="262">
        <v>15</v>
      </c>
      <c r="E51" s="257">
        <v>15</v>
      </c>
    </row>
    <row r="52" spans="1:5" ht="15.75" x14ac:dyDescent="0.25">
      <c r="A52" s="39" t="s">
        <v>121</v>
      </c>
      <c r="B52" s="11" t="s">
        <v>24</v>
      </c>
      <c r="C52" s="261">
        <f>C53</f>
        <v>1448.9499999999998</v>
      </c>
      <c r="D52" s="261">
        <f>D53</f>
        <v>1757.4499999999998</v>
      </c>
      <c r="E52" s="261">
        <f>E53</f>
        <v>1766.4499999999998</v>
      </c>
    </row>
    <row r="53" spans="1:5" ht="39" x14ac:dyDescent="0.25">
      <c r="A53" s="39" t="s">
        <v>125</v>
      </c>
      <c r="B53" s="11" t="s">
        <v>279</v>
      </c>
      <c r="C53" s="261">
        <f>C54+C57+C61+C66</f>
        <v>1448.9499999999998</v>
      </c>
      <c r="D53" s="261">
        <f>D54+D57+D61+D66</f>
        <v>1757.4499999999998</v>
      </c>
      <c r="E53" s="261">
        <f>E54+E57+E61+E66</f>
        <v>1766.4499999999998</v>
      </c>
    </row>
    <row r="54" spans="1:5" ht="15.75" x14ac:dyDescent="0.25">
      <c r="A54" s="104" t="s">
        <v>175</v>
      </c>
      <c r="B54" s="119" t="s">
        <v>263</v>
      </c>
      <c r="C54" s="261">
        <f t="shared" ref="C54:E55" si="6">C55</f>
        <v>1023</v>
      </c>
      <c r="D54" s="261">
        <f t="shared" si="6"/>
        <v>1023</v>
      </c>
      <c r="E54" s="261">
        <f t="shared" si="6"/>
        <v>1023</v>
      </c>
    </row>
    <row r="55" spans="1:5" ht="15.75" x14ac:dyDescent="0.25">
      <c r="A55" s="37" t="s">
        <v>49</v>
      </c>
      <c r="B55" s="119" t="s">
        <v>264</v>
      </c>
      <c r="C55" s="261">
        <f t="shared" si="6"/>
        <v>1023</v>
      </c>
      <c r="D55" s="261">
        <f t="shared" si="6"/>
        <v>1023</v>
      </c>
      <c r="E55" s="261">
        <f t="shared" si="6"/>
        <v>1023</v>
      </c>
    </row>
    <row r="56" spans="1:5" ht="24" x14ac:dyDescent="0.25">
      <c r="A56" s="105" t="s">
        <v>178</v>
      </c>
      <c r="B56" s="116" t="s">
        <v>324</v>
      </c>
      <c r="C56" s="262">
        <v>1023</v>
      </c>
      <c r="D56" s="262">
        <v>1023</v>
      </c>
      <c r="E56" s="262">
        <v>1023</v>
      </c>
    </row>
    <row r="57" spans="1:5" ht="24" hidden="1" x14ac:dyDescent="0.25">
      <c r="A57" s="104" t="s">
        <v>179</v>
      </c>
      <c r="B57" s="119" t="s">
        <v>180</v>
      </c>
      <c r="C57" s="261">
        <f>C58</f>
        <v>0</v>
      </c>
      <c r="D57" s="261">
        <f>D58</f>
        <v>0</v>
      </c>
      <c r="E57" s="261">
        <f>E58</f>
        <v>0</v>
      </c>
    </row>
    <row r="58" spans="1:5" ht="15.75" hidden="1" x14ac:dyDescent="0.25">
      <c r="A58" s="40" t="s">
        <v>50</v>
      </c>
      <c r="B58" s="116" t="s">
        <v>185</v>
      </c>
      <c r="C58" s="262">
        <f>C59+C60</f>
        <v>0</v>
      </c>
      <c r="D58" s="262">
        <f>D59+D60</f>
        <v>0</v>
      </c>
      <c r="E58" s="262">
        <f>E59+E60</f>
        <v>0</v>
      </c>
    </row>
    <row r="59" spans="1:5" ht="24.75" hidden="1" x14ac:dyDescent="0.25">
      <c r="A59" s="40" t="s">
        <v>155</v>
      </c>
      <c r="B59" s="116" t="s">
        <v>218</v>
      </c>
      <c r="C59" s="262"/>
      <c r="D59" s="262"/>
      <c r="E59" s="262"/>
    </row>
    <row r="60" spans="1:5" ht="24.75" hidden="1" x14ac:dyDescent="0.25">
      <c r="A60" s="40" t="s">
        <v>174</v>
      </c>
      <c r="B60" s="9" t="s">
        <v>111</v>
      </c>
      <c r="C60" s="262">
        <v>0</v>
      </c>
      <c r="D60" s="262">
        <v>0</v>
      </c>
      <c r="E60" s="262">
        <v>0</v>
      </c>
    </row>
    <row r="61" spans="1:5" ht="15.75" x14ac:dyDescent="0.25">
      <c r="A61" s="104" t="s">
        <v>187</v>
      </c>
      <c r="B61" s="119" t="s">
        <v>265</v>
      </c>
      <c r="C61" s="261">
        <f>C62+C64</f>
        <v>89.8</v>
      </c>
      <c r="D61" s="261">
        <f>D62+D64</f>
        <v>98.3</v>
      </c>
      <c r="E61" s="261">
        <f>E62+E64</f>
        <v>107.3</v>
      </c>
    </row>
    <row r="62" spans="1:5" ht="24" x14ac:dyDescent="0.25">
      <c r="A62" s="104" t="s">
        <v>153</v>
      </c>
      <c r="B62" s="11" t="s">
        <v>266</v>
      </c>
      <c r="C62" s="256">
        <f>C63</f>
        <v>2.6</v>
      </c>
      <c r="D62" s="256">
        <f>D63</f>
        <v>2.2999999999999998</v>
      </c>
      <c r="E62" s="256">
        <f>E63</f>
        <v>2.2999999999999998</v>
      </c>
    </row>
    <row r="63" spans="1:5" ht="36" x14ac:dyDescent="0.25">
      <c r="A63" s="105" t="s">
        <v>382</v>
      </c>
      <c r="B63" s="116" t="s">
        <v>323</v>
      </c>
      <c r="C63" s="257">
        <v>2.6</v>
      </c>
      <c r="D63" s="257">
        <v>2.2999999999999998</v>
      </c>
      <c r="E63" s="257">
        <v>2.2999999999999998</v>
      </c>
    </row>
    <row r="64" spans="1:5" ht="24" x14ac:dyDescent="0.25">
      <c r="A64" s="104" t="s">
        <v>188</v>
      </c>
      <c r="B64" s="119" t="s">
        <v>267</v>
      </c>
      <c r="C64" s="256">
        <f>C65</f>
        <v>87.2</v>
      </c>
      <c r="D64" s="256">
        <f>D65</f>
        <v>96</v>
      </c>
      <c r="E64" s="256">
        <f>E65</f>
        <v>105</v>
      </c>
    </row>
    <row r="65" spans="1:5" ht="36" x14ac:dyDescent="0.25">
      <c r="A65" s="105" t="s">
        <v>189</v>
      </c>
      <c r="B65" s="116" t="s">
        <v>636</v>
      </c>
      <c r="C65" s="257">
        <v>87.2</v>
      </c>
      <c r="D65" s="257">
        <v>96</v>
      </c>
      <c r="E65" s="257">
        <v>105</v>
      </c>
    </row>
    <row r="66" spans="1:5" ht="15.75" x14ac:dyDescent="0.25">
      <c r="A66" s="81" t="s">
        <v>171</v>
      </c>
      <c r="B66" s="119" t="s">
        <v>268</v>
      </c>
      <c r="C66" s="256">
        <f>SUM(C67:C69)</f>
        <v>336.15</v>
      </c>
      <c r="D66" s="256">
        <f>SUM(D67:D69)</f>
        <v>636.15</v>
      </c>
      <c r="E66" s="256">
        <f>SUM(E67:E69)</f>
        <v>636.15</v>
      </c>
    </row>
    <row r="67" spans="1:5" ht="48" hidden="1" x14ac:dyDescent="0.25">
      <c r="A67" s="105" t="s">
        <v>169</v>
      </c>
      <c r="B67" s="116" t="s">
        <v>325</v>
      </c>
      <c r="C67" s="257"/>
      <c r="D67" s="257"/>
      <c r="E67" s="257"/>
    </row>
    <row r="68" spans="1:5" ht="24" x14ac:dyDescent="0.25">
      <c r="A68" s="105" t="s">
        <v>461</v>
      </c>
      <c r="B68" s="116" t="s">
        <v>326</v>
      </c>
      <c r="C68" s="257">
        <v>336.15</v>
      </c>
      <c r="D68" s="257">
        <v>636.15</v>
      </c>
      <c r="E68" s="257">
        <v>636.15</v>
      </c>
    </row>
    <row r="69" spans="1:5" ht="15.75" hidden="1" x14ac:dyDescent="0.25">
      <c r="A69" s="105" t="s">
        <v>236</v>
      </c>
      <c r="B69" s="116" t="s">
        <v>219</v>
      </c>
      <c r="C69" s="257"/>
      <c r="D69" s="257">
        <v>0</v>
      </c>
      <c r="E69" s="257">
        <v>0</v>
      </c>
    </row>
    <row r="70" spans="1:5" ht="15.75" x14ac:dyDescent="0.25">
      <c r="A70" s="38" t="s">
        <v>26</v>
      </c>
      <c r="B70" s="12"/>
      <c r="C70" s="259">
        <f>C15+C52</f>
        <v>15811.650000000001</v>
      </c>
      <c r="D70" s="259">
        <f>D15+D52</f>
        <v>16973.95</v>
      </c>
      <c r="E70" s="259">
        <f>E15+E52</f>
        <v>17918.349999999999</v>
      </c>
    </row>
    <row r="71" spans="1:5" ht="15" x14ac:dyDescent="0.2">
      <c r="A71" s="49"/>
      <c r="B71" s="3"/>
      <c r="C71" s="47"/>
      <c r="D71" s="47"/>
      <c r="E71" s="47"/>
    </row>
    <row r="72" spans="1:5" ht="15" x14ac:dyDescent="0.2">
      <c r="A72" s="49"/>
      <c r="C72" s="47"/>
      <c r="D72" s="47"/>
      <c r="E72" s="47"/>
    </row>
    <row r="73" spans="1:5" ht="15" x14ac:dyDescent="0.2">
      <c r="A73" s="49"/>
      <c r="C73" s="47"/>
      <c r="D73" s="47"/>
      <c r="E73" s="47"/>
    </row>
    <row r="74" spans="1:5" ht="15" x14ac:dyDescent="0.2">
      <c r="A74" s="49"/>
      <c r="C74" s="47"/>
      <c r="D74" s="47"/>
      <c r="E74" s="47"/>
    </row>
    <row r="75" spans="1:5" ht="15" x14ac:dyDescent="0.2">
      <c r="A75" s="49"/>
      <c r="C75" s="47"/>
      <c r="D75" s="47"/>
      <c r="E75" s="47"/>
    </row>
    <row r="76" spans="1:5" ht="15" x14ac:dyDescent="0.2">
      <c r="A76" s="49"/>
      <c r="C76" s="47"/>
      <c r="D76" s="47"/>
      <c r="E76" s="47"/>
    </row>
    <row r="77" spans="1:5" ht="15" x14ac:dyDescent="0.2">
      <c r="A77" s="49"/>
      <c r="C77" s="47"/>
      <c r="D77" s="47"/>
      <c r="E77" s="47"/>
    </row>
    <row r="78" spans="1:5" ht="15" x14ac:dyDescent="0.2">
      <c r="A78" s="49"/>
      <c r="C78" s="47"/>
      <c r="D78" s="47"/>
      <c r="E78" s="47"/>
    </row>
    <row r="79" spans="1:5" ht="15" x14ac:dyDescent="0.2">
      <c r="A79" s="49"/>
      <c r="C79" s="47"/>
      <c r="D79" s="47"/>
      <c r="E79" s="47"/>
    </row>
    <row r="80" spans="1:5" ht="15" x14ac:dyDescent="0.2">
      <c r="A80" s="49"/>
      <c r="C80" s="47"/>
      <c r="D80" s="47"/>
      <c r="E80" s="47"/>
    </row>
    <row r="81" spans="1:5" ht="15" x14ac:dyDescent="0.2">
      <c r="A81" s="49"/>
      <c r="C81" s="47"/>
      <c r="D81" s="47"/>
      <c r="E81" s="47"/>
    </row>
    <row r="82" spans="1:5" ht="15" x14ac:dyDescent="0.2">
      <c r="C82" s="47"/>
      <c r="D82" s="47"/>
      <c r="E82" s="47"/>
    </row>
    <row r="83" spans="1:5" ht="15" x14ac:dyDescent="0.2">
      <c r="C83" s="47"/>
      <c r="D83" s="47"/>
      <c r="E83" s="47"/>
    </row>
    <row r="84" spans="1:5" ht="15" x14ac:dyDescent="0.2">
      <c r="C84" s="47"/>
      <c r="D84" s="47"/>
      <c r="E84" s="47"/>
    </row>
    <row r="85" spans="1:5" ht="15" x14ac:dyDescent="0.2">
      <c r="C85" s="47"/>
      <c r="D85" s="47"/>
      <c r="E85" s="47"/>
    </row>
    <row r="86" spans="1:5" ht="15" x14ac:dyDescent="0.2">
      <c r="C86" s="47"/>
      <c r="D86" s="47"/>
      <c r="E86" s="47"/>
    </row>
    <row r="87" spans="1:5" ht="15" x14ac:dyDescent="0.2">
      <c r="C87" s="47"/>
      <c r="D87" s="47"/>
      <c r="E87" s="47"/>
    </row>
    <row r="88" spans="1:5" ht="15" x14ac:dyDescent="0.2">
      <c r="C88" s="47"/>
      <c r="D88" s="47"/>
      <c r="E88" s="47"/>
    </row>
    <row r="89" spans="1:5" ht="15" x14ac:dyDescent="0.2">
      <c r="C89" s="47"/>
      <c r="D89" s="47"/>
      <c r="E89" s="47"/>
    </row>
    <row r="90" spans="1:5" ht="15" x14ac:dyDescent="0.2">
      <c r="C90" s="47"/>
      <c r="D90" s="47"/>
      <c r="E90" s="47"/>
    </row>
    <row r="91" spans="1:5" ht="15" x14ac:dyDescent="0.2">
      <c r="C91" s="47"/>
      <c r="D91" s="47"/>
      <c r="E91" s="47"/>
    </row>
    <row r="92" spans="1:5" ht="15" x14ac:dyDescent="0.2">
      <c r="C92" s="47"/>
      <c r="D92" s="47"/>
      <c r="E92" s="47"/>
    </row>
    <row r="93" spans="1:5" ht="15" x14ac:dyDescent="0.2">
      <c r="C93" s="47"/>
      <c r="D93" s="47"/>
      <c r="E93" s="47"/>
    </row>
    <row r="94" spans="1:5" ht="15" x14ac:dyDescent="0.2">
      <c r="C94" s="47"/>
      <c r="D94" s="47"/>
      <c r="E94" s="47"/>
    </row>
    <row r="95" spans="1:5" ht="15" x14ac:dyDescent="0.2">
      <c r="C95" s="47"/>
      <c r="D95" s="47"/>
      <c r="E95" s="47"/>
    </row>
    <row r="96" spans="1:5" ht="15" x14ac:dyDescent="0.2">
      <c r="C96" s="47"/>
      <c r="D96" s="47"/>
      <c r="E96" s="47"/>
    </row>
    <row r="97" spans="3:5" ht="15" x14ac:dyDescent="0.2">
      <c r="C97" s="47"/>
      <c r="D97" s="47"/>
      <c r="E97" s="47"/>
    </row>
    <row r="98" spans="3:5" ht="15" x14ac:dyDescent="0.2">
      <c r="C98" s="47"/>
      <c r="D98" s="47"/>
      <c r="E98" s="47"/>
    </row>
    <row r="99" spans="3:5" ht="15" x14ac:dyDescent="0.2">
      <c r="C99" s="47"/>
      <c r="D99" s="47"/>
      <c r="E99" s="47"/>
    </row>
    <row r="100" spans="3:5" ht="15" x14ac:dyDescent="0.2">
      <c r="C100" s="47"/>
      <c r="D100" s="47"/>
      <c r="E100" s="47"/>
    </row>
  </sheetData>
  <mergeCells count="11"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  <mergeCell ref="B6:E6"/>
  </mergeCells>
  <phoneticPr fontId="2" type="noConversion"/>
  <pageMargins left="0.78740157480314965" right="0.39370078740157483" top="0.28000000000000003" bottom="0.19685039370078741" header="0.17" footer="0.51181102362204722"/>
  <pageSetup paperSize="9" scale="8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2"/>
  <sheetViews>
    <sheetView zoomScaleNormal="100" zoomScaleSheetLayoutView="110" workbookViewId="0">
      <pane xSplit="1" ySplit="18" topLeftCell="B62" activePane="bottomRight" state="frozen"/>
      <selection pane="topRight" activeCell="B1" sqref="B1"/>
      <selection pane="bottomLeft" activeCell="A19" sqref="A19"/>
      <selection pane="bottomRight" activeCell="E64" sqref="E64"/>
    </sheetView>
  </sheetViews>
  <sheetFormatPr defaultRowHeight="12.75" x14ac:dyDescent="0.2"/>
  <cols>
    <col min="1" max="1" width="54.28515625" style="13" customWidth="1"/>
    <col min="2" max="2" width="24" bestFit="1" customWidth="1"/>
    <col min="3" max="4" width="11" customWidth="1"/>
    <col min="5" max="5" width="10.5703125" customWidth="1"/>
  </cols>
  <sheetData>
    <row r="1" spans="1:5" x14ac:dyDescent="0.2">
      <c r="B1" s="280" t="s">
        <v>29</v>
      </c>
      <c r="C1" s="280"/>
      <c r="D1" s="280"/>
      <c r="E1" s="280"/>
    </row>
    <row r="2" spans="1:5" x14ac:dyDescent="0.2">
      <c r="B2" s="280" t="s">
        <v>28</v>
      </c>
      <c r="C2" s="280"/>
      <c r="D2" s="280"/>
      <c r="E2" s="280"/>
    </row>
    <row r="3" spans="1:5" x14ac:dyDescent="0.2">
      <c r="B3" s="280" t="s">
        <v>101</v>
      </c>
      <c r="C3" s="280"/>
      <c r="D3" s="280"/>
      <c r="E3" s="280"/>
    </row>
    <row r="4" spans="1:5" x14ac:dyDescent="0.2">
      <c r="B4" s="280" t="s">
        <v>605</v>
      </c>
      <c r="C4" s="280"/>
      <c r="D4" s="280"/>
      <c r="E4" s="280"/>
    </row>
    <row r="5" spans="1:5" x14ac:dyDescent="0.2">
      <c r="B5" s="280" t="s">
        <v>557</v>
      </c>
      <c r="C5" s="280"/>
      <c r="D5" s="280"/>
      <c r="E5" s="280"/>
    </row>
    <row r="6" spans="1:5" x14ac:dyDescent="0.2">
      <c r="B6" s="280"/>
      <c r="C6" s="280"/>
      <c r="D6" s="280"/>
      <c r="E6" s="280"/>
    </row>
    <row r="7" spans="1:5" x14ac:dyDescent="0.2">
      <c r="B7" s="280" t="s">
        <v>627</v>
      </c>
      <c r="C7" s="280"/>
      <c r="D7" s="280"/>
      <c r="E7" s="280"/>
    </row>
    <row r="8" spans="1:5" x14ac:dyDescent="0.2">
      <c r="B8" s="3"/>
      <c r="C8" s="3"/>
      <c r="D8" s="3"/>
      <c r="E8" s="3"/>
    </row>
    <row r="9" spans="1:5" ht="15" x14ac:dyDescent="0.25">
      <c r="A9" s="277" t="s">
        <v>112</v>
      </c>
      <c r="B9" s="277"/>
      <c r="C9" s="277"/>
      <c r="D9" s="277"/>
      <c r="E9" s="277"/>
    </row>
    <row r="10" spans="1:5" ht="15" x14ac:dyDescent="0.25">
      <c r="A10" s="277" t="s">
        <v>606</v>
      </c>
      <c r="B10" s="277"/>
      <c r="C10" s="277"/>
      <c r="D10" s="277"/>
      <c r="E10" s="277"/>
    </row>
    <row r="11" spans="1:5" ht="14.25" customHeight="1" x14ac:dyDescent="0.25">
      <c r="A11" s="281"/>
      <c r="B11" s="281"/>
      <c r="C11" s="281"/>
      <c r="D11" s="281"/>
      <c r="E11" s="281"/>
    </row>
    <row r="12" spans="1:5" ht="11.25" customHeight="1" x14ac:dyDescent="0.2">
      <c r="A12" s="278" t="s">
        <v>22</v>
      </c>
      <c r="B12" s="278"/>
      <c r="C12" s="278"/>
      <c r="D12" s="278"/>
      <c r="E12" s="278"/>
    </row>
    <row r="13" spans="1:5" ht="25.5" x14ac:dyDescent="0.2">
      <c r="A13" s="43" t="s">
        <v>4</v>
      </c>
      <c r="B13" s="43" t="s">
        <v>5</v>
      </c>
      <c r="C13" s="227" t="s">
        <v>468</v>
      </c>
      <c r="D13" s="227" t="s">
        <v>523</v>
      </c>
      <c r="E13" s="227" t="s">
        <v>549</v>
      </c>
    </row>
    <row r="14" spans="1:5" x14ac:dyDescent="0.2">
      <c r="A14" s="5">
        <v>1</v>
      </c>
      <c r="B14" s="5">
        <v>2</v>
      </c>
      <c r="C14" s="6">
        <v>3</v>
      </c>
      <c r="D14" s="6">
        <v>4</v>
      </c>
      <c r="E14" s="6">
        <v>5</v>
      </c>
    </row>
    <row r="15" spans="1:5" ht="15.75" x14ac:dyDescent="0.25">
      <c r="A15" s="60" t="s">
        <v>119</v>
      </c>
      <c r="B15" s="8" t="s">
        <v>6</v>
      </c>
      <c r="C15" s="256">
        <f>C16+C38</f>
        <v>5077.3999999999996</v>
      </c>
      <c r="D15" s="256">
        <f>D16+D38</f>
        <v>5203.6000000000004</v>
      </c>
      <c r="E15" s="256">
        <f>E16+E38</f>
        <v>5403.4</v>
      </c>
    </row>
    <row r="16" spans="1:5" ht="15.75" x14ac:dyDescent="0.25">
      <c r="A16" s="60" t="s">
        <v>118</v>
      </c>
      <c r="B16" s="8"/>
      <c r="C16" s="256">
        <f>C17+C28+C30+C23</f>
        <v>5070.3999999999996</v>
      </c>
      <c r="D16" s="256">
        <f>D17+D28+D30+D23</f>
        <v>5196.6000000000004</v>
      </c>
      <c r="E16" s="256">
        <f>E17+E28+E30+E23</f>
        <v>5396.4</v>
      </c>
    </row>
    <row r="17" spans="1:5" ht="15.75" x14ac:dyDescent="0.25">
      <c r="A17" s="60" t="s">
        <v>7</v>
      </c>
      <c r="B17" s="8" t="s">
        <v>8</v>
      </c>
      <c r="C17" s="256">
        <f>SUM(C18)</f>
        <v>1191.5</v>
      </c>
      <c r="D17" s="256">
        <f>SUM(D18)</f>
        <v>1280.9000000000001</v>
      </c>
      <c r="E17" s="256">
        <f>SUM(E18)</f>
        <v>1377</v>
      </c>
    </row>
    <row r="18" spans="1:5" ht="15.75" x14ac:dyDescent="0.25">
      <c r="A18" s="60" t="s">
        <v>9</v>
      </c>
      <c r="B18" s="8" t="s">
        <v>10</v>
      </c>
      <c r="C18" s="256">
        <f>C19+C20+C21+C22</f>
        <v>1191.5</v>
      </c>
      <c r="D18" s="256">
        <f>D19+D20+D21+D22</f>
        <v>1280.9000000000001</v>
      </c>
      <c r="E18" s="256">
        <f>E19+E20+E21+E22</f>
        <v>1377</v>
      </c>
    </row>
    <row r="19" spans="1:5" ht="48.75" x14ac:dyDescent="0.25">
      <c r="A19" s="30" t="s">
        <v>38</v>
      </c>
      <c r="B19" s="9" t="s">
        <v>113</v>
      </c>
      <c r="C19" s="257">
        <v>1127</v>
      </c>
      <c r="D19" s="257">
        <v>1224.4000000000001</v>
      </c>
      <c r="E19" s="257">
        <v>1316.3</v>
      </c>
    </row>
    <row r="20" spans="1:5" ht="66.75" hidden="1" customHeight="1" x14ac:dyDescent="0.25">
      <c r="A20" s="30" t="s">
        <v>35</v>
      </c>
      <c r="B20" s="9" t="s">
        <v>114</v>
      </c>
      <c r="C20" s="257"/>
      <c r="D20" s="257"/>
      <c r="E20" s="257"/>
    </row>
    <row r="21" spans="1:5" ht="36.75" x14ac:dyDescent="0.25">
      <c r="A21" s="30" t="s">
        <v>36</v>
      </c>
      <c r="B21" s="9" t="s">
        <v>116</v>
      </c>
      <c r="C21" s="257">
        <v>12</v>
      </c>
      <c r="D21" s="257">
        <v>0</v>
      </c>
      <c r="E21" s="257">
        <v>0</v>
      </c>
    </row>
    <row r="22" spans="1:5" ht="61.5" customHeight="1" x14ac:dyDescent="0.25">
      <c r="A22" s="30" t="s">
        <v>37</v>
      </c>
      <c r="B22" s="10" t="s">
        <v>115</v>
      </c>
      <c r="C22" s="257">
        <v>52.5</v>
      </c>
      <c r="D22" s="257">
        <v>56.5</v>
      </c>
      <c r="E22" s="257">
        <v>60.7</v>
      </c>
    </row>
    <row r="23" spans="1:5" ht="24.75" x14ac:dyDescent="0.25">
      <c r="A23" s="38" t="s">
        <v>157</v>
      </c>
      <c r="B23" s="11" t="s">
        <v>158</v>
      </c>
      <c r="C23" s="256">
        <f>SUM(C24:C27)</f>
        <v>2972.9</v>
      </c>
      <c r="D23" s="256">
        <f>SUM(D24:D27)</f>
        <v>3005.7000000000003</v>
      </c>
      <c r="E23" s="256">
        <f>SUM(E24:E27)</f>
        <v>3107.4</v>
      </c>
    </row>
    <row r="24" spans="1:5" ht="72" x14ac:dyDescent="0.2">
      <c r="A24" s="30" t="s">
        <v>352</v>
      </c>
      <c r="B24" s="108" t="s">
        <v>356</v>
      </c>
      <c r="C24" s="263">
        <v>1343.4</v>
      </c>
      <c r="D24" s="260">
        <v>1347.2</v>
      </c>
      <c r="E24" s="260">
        <v>1423.7</v>
      </c>
    </row>
    <row r="25" spans="1:5" ht="84" x14ac:dyDescent="0.2">
      <c r="A25" s="93" t="s">
        <v>353</v>
      </c>
      <c r="B25" s="108" t="s">
        <v>357</v>
      </c>
      <c r="C25" s="260">
        <v>8.8000000000000007</v>
      </c>
      <c r="D25" s="260">
        <v>8.9</v>
      </c>
      <c r="E25" s="260">
        <v>9.4</v>
      </c>
    </row>
    <row r="26" spans="1:5" ht="72" x14ac:dyDescent="0.2">
      <c r="A26" s="92" t="s">
        <v>354</v>
      </c>
      <c r="B26" s="108" t="s">
        <v>358</v>
      </c>
      <c r="C26" s="260">
        <v>1779.8</v>
      </c>
      <c r="D26" s="260">
        <v>1815.5</v>
      </c>
      <c r="E26" s="260">
        <v>1855.2</v>
      </c>
    </row>
    <row r="27" spans="1:5" ht="72" x14ac:dyDescent="0.2">
      <c r="A27" s="91" t="s">
        <v>355</v>
      </c>
      <c r="B27" s="108" t="s">
        <v>359</v>
      </c>
      <c r="C27" s="260">
        <v>-159.1</v>
      </c>
      <c r="D27" s="260">
        <v>-165.9</v>
      </c>
      <c r="E27" s="260">
        <v>-180.9</v>
      </c>
    </row>
    <row r="28" spans="1:5" ht="15.75" x14ac:dyDescent="0.25">
      <c r="A28" s="33" t="s">
        <v>11</v>
      </c>
      <c r="B28" s="8" t="s">
        <v>12</v>
      </c>
      <c r="C28" s="256">
        <f>SUM(C29:C29)</f>
        <v>0</v>
      </c>
      <c r="D28" s="256">
        <f>SUM(D29:D29)</f>
        <v>0</v>
      </c>
      <c r="E28" s="256">
        <f>SUM(E29:E29)</f>
        <v>0</v>
      </c>
    </row>
    <row r="29" spans="1:5" ht="15.75" x14ac:dyDescent="0.25">
      <c r="A29" s="34" t="s">
        <v>13</v>
      </c>
      <c r="B29" s="52" t="s">
        <v>2</v>
      </c>
      <c r="C29" s="257">
        <v>0</v>
      </c>
      <c r="D29" s="257">
        <v>0</v>
      </c>
      <c r="E29" s="257">
        <v>0</v>
      </c>
    </row>
    <row r="30" spans="1:5" ht="15.75" x14ac:dyDescent="0.25">
      <c r="A30" s="33" t="s">
        <v>14</v>
      </c>
      <c r="B30" s="8" t="s">
        <v>30</v>
      </c>
      <c r="C30" s="256">
        <f>SUM(C33+C31)</f>
        <v>906</v>
      </c>
      <c r="D30" s="256">
        <f>SUM(D33+D31)</f>
        <v>910</v>
      </c>
      <c r="E30" s="256">
        <f>SUM(E33+E31)</f>
        <v>912</v>
      </c>
    </row>
    <row r="31" spans="1:5" ht="15.75" x14ac:dyDescent="0.25">
      <c r="A31" s="34" t="s">
        <v>31</v>
      </c>
      <c r="B31" s="55" t="s">
        <v>32</v>
      </c>
      <c r="C31" s="257">
        <f>C32</f>
        <v>135</v>
      </c>
      <c r="D31" s="257">
        <f t="shared" ref="D31:E31" si="0">D32</f>
        <v>137</v>
      </c>
      <c r="E31" s="257">
        <f t="shared" si="0"/>
        <v>137</v>
      </c>
    </row>
    <row r="32" spans="1:5" ht="36.75" x14ac:dyDescent="0.25">
      <c r="A32" s="34" t="s">
        <v>257</v>
      </c>
      <c r="B32" s="52" t="s">
        <v>117</v>
      </c>
      <c r="C32" s="257">
        <v>135</v>
      </c>
      <c r="D32" s="257">
        <v>137</v>
      </c>
      <c r="E32" s="257">
        <v>137</v>
      </c>
    </row>
    <row r="33" spans="1:5" ht="15.75" x14ac:dyDescent="0.25">
      <c r="A33" s="33" t="s">
        <v>33</v>
      </c>
      <c r="B33" s="8" t="s">
        <v>34</v>
      </c>
      <c r="C33" s="256">
        <f>SUM(C34+C36)</f>
        <v>771</v>
      </c>
      <c r="D33" s="256">
        <f>SUM(D34+D36)</f>
        <v>773</v>
      </c>
      <c r="E33" s="256">
        <f>SUM(E34+E36)</f>
        <v>775</v>
      </c>
    </row>
    <row r="34" spans="1:5" ht="15.75" x14ac:dyDescent="0.25">
      <c r="A34" s="94" t="s">
        <v>163</v>
      </c>
      <c r="B34" s="55" t="s">
        <v>162</v>
      </c>
      <c r="C34" s="257">
        <f>C35</f>
        <v>333.5</v>
      </c>
      <c r="D34" s="257">
        <f t="shared" ref="D34:E34" si="1">D35</f>
        <v>333.5</v>
      </c>
      <c r="E34" s="257">
        <f t="shared" si="1"/>
        <v>333.5</v>
      </c>
    </row>
    <row r="35" spans="1:5" ht="24.75" x14ac:dyDescent="0.25">
      <c r="A35" s="40" t="s">
        <v>258</v>
      </c>
      <c r="B35" s="52" t="s">
        <v>164</v>
      </c>
      <c r="C35" s="257">
        <v>333.5</v>
      </c>
      <c r="D35" s="257">
        <v>333.5</v>
      </c>
      <c r="E35" s="257">
        <v>333.5</v>
      </c>
    </row>
    <row r="36" spans="1:5" ht="15.75" x14ac:dyDescent="0.25">
      <c r="A36" s="94" t="s">
        <v>166</v>
      </c>
      <c r="B36" s="55" t="s">
        <v>165</v>
      </c>
      <c r="C36" s="257">
        <f>C37</f>
        <v>437.5</v>
      </c>
      <c r="D36" s="257">
        <f t="shared" ref="D36:E36" si="2">D37</f>
        <v>439.5</v>
      </c>
      <c r="E36" s="257">
        <f t="shared" si="2"/>
        <v>441.5</v>
      </c>
    </row>
    <row r="37" spans="1:5" ht="24.75" x14ac:dyDescent="0.25">
      <c r="A37" s="30" t="s">
        <v>168</v>
      </c>
      <c r="B37" s="52" t="s">
        <v>167</v>
      </c>
      <c r="C37" s="257">
        <v>437.5</v>
      </c>
      <c r="D37" s="257">
        <v>439.5</v>
      </c>
      <c r="E37" s="257">
        <v>441.5</v>
      </c>
    </row>
    <row r="38" spans="1:5" ht="15.75" x14ac:dyDescent="0.25">
      <c r="A38" s="60" t="s">
        <v>120</v>
      </c>
      <c r="B38" s="10"/>
      <c r="C38" s="256">
        <f>C39+C45+C48</f>
        <v>7</v>
      </c>
      <c r="D38" s="256">
        <f t="shared" ref="D38:E38" si="3">D39+D45+D48</f>
        <v>7</v>
      </c>
      <c r="E38" s="256">
        <f t="shared" si="3"/>
        <v>7</v>
      </c>
    </row>
    <row r="39" spans="1:5" ht="24.75" hidden="1" x14ac:dyDescent="0.25">
      <c r="A39" s="33" t="s">
        <v>15</v>
      </c>
      <c r="B39" s="8" t="s">
        <v>16</v>
      </c>
      <c r="C39" s="256">
        <f>SUM(C40)</f>
        <v>0</v>
      </c>
      <c r="D39" s="256">
        <f>SUM(D40)</f>
        <v>0</v>
      </c>
      <c r="E39" s="256">
        <f>SUM(E40)</f>
        <v>0</v>
      </c>
    </row>
    <row r="40" spans="1:5" ht="60.75" hidden="1" x14ac:dyDescent="0.25">
      <c r="A40" s="36" t="s">
        <v>142</v>
      </c>
      <c r="B40" s="9" t="s">
        <v>17</v>
      </c>
      <c r="C40" s="257">
        <f>SUM(C41+C43)</f>
        <v>0</v>
      </c>
      <c r="D40" s="257">
        <f>SUM(D41+D43)</f>
        <v>0</v>
      </c>
      <c r="E40" s="257">
        <f>SUM(E41+E43)</f>
        <v>0</v>
      </c>
    </row>
    <row r="41" spans="1:5" ht="48.75" hidden="1" x14ac:dyDescent="0.25">
      <c r="A41" s="36" t="s">
        <v>87</v>
      </c>
      <c r="B41" s="10" t="s">
        <v>134</v>
      </c>
      <c r="C41" s="257">
        <f>SUM(C42)</f>
        <v>0</v>
      </c>
      <c r="D41" s="257">
        <f>SUM(D42)</f>
        <v>0</v>
      </c>
      <c r="E41" s="257">
        <f>SUM(E42)</f>
        <v>0</v>
      </c>
    </row>
    <row r="42" spans="1:5" ht="48.75" hidden="1" x14ac:dyDescent="0.25">
      <c r="A42" s="36" t="s">
        <v>87</v>
      </c>
      <c r="B42" s="10" t="s">
        <v>135</v>
      </c>
      <c r="C42" s="257">
        <v>0</v>
      </c>
      <c r="D42" s="257">
        <v>0</v>
      </c>
      <c r="E42" s="257">
        <v>0</v>
      </c>
    </row>
    <row r="43" spans="1:5" ht="60.75" hidden="1" x14ac:dyDescent="0.25">
      <c r="A43" s="36" t="s">
        <v>136</v>
      </c>
      <c r="B43" s="9" t="s">
        <v>19</v>
      </c>
      <c r="C43" s="257">
        <f>SUM(C44)</f>
        <v>0</v>
      </c>
      <c r="D43" s="257">
        <f>SUM(D44)</f>
        <v>0</v>
      </c>
      <c r="E43" s="257">
        <f>SUM(E44)</f>
        <v>0</v>
      </c>
    </row>
    <row r="44" spans="1:5" ht="48.75" hidden="1" x14ac:dyDescent="0.25">
      <c r="A44" s="36" t="s">
        <v>143</v>
      </c>
      <c r="B44" s="9" t="s">
        <v>110</v>
      </c>
      <c r="C44" s="257">
        <v>0</v>
      </c>
      <c r="D44" s="257">
        <v>0</v>
      </c>
      <c r="E44" s="257">
        <v>0</v>
      </c>
    </row>
    <row r="45" spans="1:5" ht="24.75" x14ac:dyDescent="0.25">
      <c r="A45" s="37" t="s">
        <v>128</v>
      </c>
      <c r="B45" s="8" t="s">
        <v>62</v>
      </c>
      <c r="C45" s="256">
        <f>C47+C46</f>
        <v>0</v>
      </c>
      <c r="D45" s="256">
        <f t="shared" ref="D45:E45" si="4">D47+D46</f>
        <v>0</v>
      </c>
      <c r="E45" s="256">
        <f t="shared" si="4"/>
        <v>0</v>
      </c>
    </row>
    <row r="46" spans="1:5" ht="58.5" customHeight="1" x14ac:dyDescent="0.25">
      <c r="A46" s="40" t="s">
        <v>546</v>
      </c>
      <c r="B46" s="7" t="s">
        <v>470</v>
      </c>
      <c r="C46" s="257">
        <v>0</v>
      </c>
      <c r="D46" s="257">
        <v>0</v>
      </c>
      <c r="E46" s="257">
        <v>0</v>
      </c>
    </row>
    <row r="47" spans="1:5" ht="36.75" x14ac:dyDescent="0.25">
      <c r="A47" s="40" t="s">
        <v>66</v>
      </c>
      <c r="B47" s="246" t="s">
        <v>130</v>
      </c>
      <c r="C47" s="262">
        <v>0</v>
      </c>
      <c r="D47" s="262">
        <v>0</v>
      </c>
      <c r="E47" s="262">
        <v>0</v>
      </c>
    </row>
    <row r="48" spans="1:5" ht="15.75" x14ac:dyDescent="0.25">
      <c r="A48" s="37" t="s">
        <v>243</v>
      </c>
      <c r="B48" s="11" t="s">
        <v>21</v>
      </c>
      <c r="C48" s="261">
        <f>C49</f>
        <v>7</v>
      </c>
      <c r="D48" s="261">
        <f t="shared" ref="D48:E48" si="5">D49</f>
        <v>7</v>
      </c>
      <c r="E48" s="261">
        <f t="shared" si="5"/>
        <v>7</v>
      </c>
    </row>
    <row r="49" spans="1:256" ht="84" x14ac:dyDescent="0.25">
      <c r="A49" s="245" t="s">
        <v>562</v>
      </c>
      <c r="B49" s="246" t="s">
        <v>560</v>
      </c>
      <c r="C49" s="262">
        <v>7</v>
      </c>
      <c r="D49" s="262">
        <v>7</v>
      </c>
      <c r="E49" s="262">
        <v>7</v>
      </c>
    </row>
    <row r="50" spans="1:256" ht="15.75" x14ac:dyDescent="0.25">
      <c r="A50" s="39" t="s">
        <v>121</v>
      </c>
      <c r="B50" s="11" t="s">
        <v>24</v>
      </c>
      <c r="C50" s="261">
        <f>C51</f>
        <v>5351.1</v>
      </c>
      <c r="D50" s="261">
        <f>D51</f>
        <v>5363.9</v>
      </c>
      <c r="E50" s="261">
        <f>E51</f>
        <v>5377.4</v>
      </c>
    </row>
    <row r="51" spans="1:256" ht="39" x14ac:dyDescent="0.25">
      <c r="A51" s="39" t="s">
        <v>125</v>
      </c>
      <c r="B51" s="11" t="s">
        <v>279</v>
      </c>
      <c r="C51" s="261">
        <f>C52+C55+C59+C64</f>
        <v>5351.1</v>
      </c>
      <c r="D51" s="261">
        <f>D52+D55+D59+D64</f>
        <v>5363.9</v>
      </c>
      <c r="E51" s="261">
        <f>E52+E55+E59+E64</f>
        <v>5377.4</v>
      </c>
    </row>
    <row r="52" spans="1:256" ht="15.75" x14ac:dyDescent="0.25">
      <c r="A52" s="104" t="s">
        <v>175</v>
      </c>
      <c r="B52" s="119" t="s">
        <v>263</v>
      </c>
      <c r="C52" s="261">
        <f t="shared" ref="C52:E53" si="6">C53</f>
        <v>1950</v>
      </c>
      <c r="D52" s="261">
        <f t="shared" si="6"/>
        <v>1950</v>
      </c>
      <c r="E52" s="261">
        <f t="shared" si="6"/>
        <v>1950</v>
      </c>
    </row>
    <row r="53" spans="1:256" ht="15.75" x14ac:dyDescent="0.25">
      <c r="A53" s="37" t="s">
        <v>49</v>
      </c>
      <c r="B53" s="119" t="s">
        <v>264</v>
      </c>
      <c r="C53" s="261">
        <f t="shared" si="6"/>
        <v>1950</v>
      </c>
      <c r="D53" s="261">
        <f t="shared" si="6"/>
        <v>1950</v>
      </c>
      <c r="E53" s="261">
        <f t="shared" si="6"/>
        <v>1950</v>
      </c>
    </row>
    <row r="54" spans="1:256" ht="24" x14ac:dyDescent="0.25">
      <c r="A54" s="105" t="s">
        <v>178</v>
      </c>
      <c r="B54" s="117" t="s">
        <v>327</v>
      </c>
      <c r="C54" s="262">
        <v>1950</v>
      </c>
      <c r="D54" s="262">
        <v>1950</v>
      </c>
      <c r="E54" s="262">
        <v>1950</v>
      </c>
    </row>
    <row r="55" spans="1:256" ht="24" hidden="1" x14ac:dyDescent="0.25">
      <c r="A55" s="104" t="s">
        <v>179</v>
      </c>
      <c r="B55" s="119" t="s">
        <v>180</v>
      </c>
      <c r="C55" s="261">
        <f>C56</f>
        <v>0</v>
      </c>
      <c r="D55" s="261">
        <f>D56</f>
        <v>0</v>
      </c>
      <c r="E55" s="261">
        <f>E56</f>
        <v>0</v>
      </c>
    </row>
    <row r="56" spans="1:256" ht="15.75" hidden="1" x14ac:dyDescent="0.25">
      <c r="A56" s="40" t="s">
        <v>50</v>
      </c>
      <c r="B56" s="116" t="s">
        <v>185</v>
      </c>
      <c r="C56" s="262">
        <f>C57+C58</f>
        <v>0</v>
      </c>
      <c r="D56" s="262">
        <f>D57+D58</f>
        <v>0</v>
      </c>
      <c r="E56" s="262">
        <f>E57+E58</f>
        <v>0</v>
      </c>
    </row>
    <row r="57" spans="1:256" ht="24.75" hidden="1" x14ac:dyDescent="0.25">
      <c r="A57" s="40" t="s">
        <v>155</v>
      </c>
      <c r="B57" s="116" t="s">
        <v>220</v>
      </c>
      <c r="C57" s="262"/>
      <c r="D57" s="262"/>
      <c r="E57" s="262"/>
    </row>
    <row r="58" spans="1:256" ht="24.75" hidden="1" x14ac:dyDescent="0.25">
      <c r="A58" s="40" t="s">
        <v>174</v>
      </c>
      <c r="B58" s="9" t="s">
        <v>111</v>
      </c>
      <c r="C58" s="262">
        <v>0</v>
      </c>
      <c r="D58" s="262">
        <v>0</v>
      </c>
      <c r="E58" s="262">
        <v>0</v>
      </c>
    </row>
    <row r="59" spans="1:256" ht="15.75" x14ac:dyDescent="0.25">
      <c r="A59" s="104" t="s">
        <v>187</v>
      </c>
      <c r="B59" s="119" t="s">
        <v>265</v>
      </c>
      <c r="C59" s="261">
        <f>C60+C62</f>
        <v>135.30000000000001</v>
      </c>
      <c r="D59" s="261">
        <f>D60+D62</f>
        <v>148.10000000000002</v>
      </c>
      <c r="E59" s="261">
        <f>E60+E62</f>
        <v>161.60000000000002</v>
      </c>
    </row>
    <row r="60" spans="1:256" ht="24" x14ac:dyDescent="0.25">
      <c r="A60" s="104" t="s">
        <v>153</v>
      </c>
      <c r="B60" s="11" t="s">
        <v>266</v>
      </c>
      <c r="C60" s="256">
        <f>C61</f>
        <v>4.8</v>
      </c>
      <c r="D60" s="256">
        <f>D61</f>
        <v>4.3</v>
      </c>
      <c r="E60" s="256">
        <f>E61</f>
        <v>4.3</v>
      </c>
    </row>
    <row r="61" spans="1:256" ht="36" x14ac:dyDescent="0.25">
      <c r="A61" s="105" t="s">
        <v>382</v>
      </c>
      <c r="B61" s="117" t="s">
        <v>328</v>
      </c>
      <c r="C61" s="257">
        <v>4.8</v>
      </c>
      <c r="D61" s="257">
        <v>4.3</v>
      </c>
      <c r="E61" s="257">
        <v>4.3</v>
      </c>
    </row>
    <row r="62" spans="1:256" ht="24" x14ac:dyDescent="0.25">
      <c r="A62" s="104" t="s">
        <v>188</v>
      </c>
      <c r="B62" s="119" t="s">
        <v>267</v>
      </c>
      <c r="C62" s="256">
        <f>C63</f>
        <v>130.5</v>
      </c>
      <c r="D62" s="256">
        <f>D63</f>
        <v>143.80000000000001</v>
      </c>
      <c r="E62" s="256">
        <f>E63</f>
        <v>157.30000000000001</v>
      </c>
    </row>
    <row r="63" spans="1:256" ht="36" x14ac:dyDescent="0.25">
      <c r="A63" s="105" t="s">
        <v>189</v>
      </c>
      <c r="B63" s="117" t="s">
        <v>637</v>
      </c>
      <c r="C63" s="257">
        <v>130.5</v>
      </c>
      <c r="D63" s="257">
        <v>143.80000000000001</v>
      </c>
      <c r="E63" s="257">
        <v>157.30000000000001</v>
      </c>
      <c r="IV63" s="110">
        <v>73.2</v>
      </c>
    </row>
    <row r="64" spans="1:256" ht="15.75" x14ac:dyDescent="0.25">
      <c r="A64" s="81" t="s">
        <v>171</v>
      </c>
      <c r="B64" s="119" t="s">
        <v>268</v>
      </c>
      <c r="C64" s="256">
        <f>SUM(C65:C67)</f>
        <v>3265.8</v>
      </c>
      <c r="D64" s="256">
        <f>SUM(D65:D67)</f>
        <v>3265.8</v>
      </c>
      <c r="E64" s="256">
        <f>SUM(E65:E67)</f>
        <v>3265.8</v>
      </c>
    </row>
    <row r="65" spans="1:5" ht="48" hidden="1" x14ac:dyDescent="0.25">
      <c r="A65" s="105" t="s">
        <v>169</v>
      </c>
      <c r="B65" s="116" t="s">
        <v>221</v>
      </c>
      <c r="C65" s="257">
        <v>0</v>
      </c>
      <c r="D65" s="257">
        <v>0</v>
      </c>
      <c r="E65" s="257">
        <v>0</v>
      </c>
    </row>
    <row r="66" spans="1:5" ht="24" x14ac:dyDescent="0.25">
      <c r="A66" s="105" t="s">
        <v>461</v>
      </c>
      <c r="B66" s="117" t="s">
        <v>329</v>
      </c>
      <c r="C66" s="257">
        <v>3265.8</v>
      </c>
      <c r="D66" s="257">
        <v>3265.8</v>
      </c>
      <c r="E66" s="257">
        <v>3265.8</v>
      </c>
    </row>
    <row r="67" spans="1:5" ht="15.75" hidden="1" x14ac:dyDescent="0.25">
      <c r="A67" s="105" t="s">
        <v>236</v>
      </c>
      <c r="B67" s="116" t="s">
        <v>222</v>
      </c>
      <c r="C67" s="257"/>
      <c r="D67" s="257">
        <v>0</v>
      </c>
      <c r="E67" s="257">
        <v>0</v>
      </c>
    </row>
    <row r="68" spans="1:5" ht="15.75" x14ac:dyDescent="0.25">
      <c r="A68" s="38" t="s">
        <v>26</v>
      </c>
      <c r="B68" s="12"/>
      <c r="C68" s="259">
        <f>C50+C15</f>
        <v>10428.5</v>
      </c>
      <c r="D68" s="259">
        <f>D50+D15</f>
        <v>10567.5</v>
      </c>
      <c r="E68" s="259">
        <f>E50+E15</f>
        <v>10780.8</v>
      </c>
    </row>
    <row r="69" spans="1:5" x14ac:dyDescent="0.2">
      <c r="A69" s="49"/>
    </row>
    <row r="70" spans="1:5" x14ac:dyDescent="0.2">
      <c r="A70" s="49"/>
    </row>
    <row r="71" spans="1:5" x14ac:dyDescent="0.2">
      <c r="A71" s="49"/>
    </row>
    <row r="72" spans="1:5" x14ac:dyDescent="0.2">
      <c r="A72" s="49"/>
    </row>
  </sheetData>
  <mergeCells count="11"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  <mergeCell ref="B6:E6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8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view="pageBreakPreview" zoomScale="110" zoomScaleNormal="90" zoomScaleSheetLayoutView="110" workbookViewId="0">
      <pane xSplit="1" ySplit="12" topLeftCell="B63" activePane="bottomRight" state="frozen"/>
      <selection pane="topRight" activeCell="B1" sqref="B1"/>
      <selection pane="bottomLeft" activeCell="A19" sqref="A19"/>
      <selection pane="bottomRight" activeCell="C68" sqref="C68"/>
    </sheetView>
  </sheetViews>
  <sheetFormatPr defaultRowHeight="12.75" x14ac:dyDescent="0.2"/>
  <cols>
    <col min="1" max="1" width="58.5703125" style="13" customWidth="1"/>
    <col min="2" max="2" width="27.28515625" customWidth="1"/>
    <col min="3" max="3" width="15.42578125" customWidth="1"/>
    <col min="4" max="4" width="14.85546875" customWidth="1"/>
    <col min="5" max="5" width="14.42578125" customWidth="1"/>
  </cols>
  <sheetData>
    <row r="1" spans="1:5" x14ac:dyDescent="0.2">
      <c r="B1" s="280"/>
      <c r="C1" s="280"/>
      <c r="D1" s="280"/>
      <c r="E1" s="280"/>
    </row>
    <row r="2" spans="1:5" ht="15.75" x14ac:dyDescent="0.25">
      <c r="A2" s="282" t="s">
        <v>85</v>
      </c>
      <c r="B2" s="282"/>
      <c r="C2" s="282"/>
      <c r="D2" s="282"/>
      <c r="E2" s="282"/>
    </row>
    <row r="3" spans="1:5" ht="15.75" x14ac:dyDescent="0.25">
      <c r="A3" s="282" t="s">
        <v>86</v>
      </c>
      <c r="B3" s="282"/>
      <c r="C3" s="282"/>
      <c r="D3" s="282"/>
      <c r="E3" s="282"/>
    </row>
    <row r="4" spans="1:5" ht="15.75" x14ac:dyDescent="0.25">
      <c r="A4" s="282" t="s">
        <v>555</v>
      </c>
      <c r="B4" s="282"/>
      <c r="C4" s="282"/>
      <c r="D4" s="282"/>
      <c r="E4" s="282"/>
    </row>
    <row r="5" spans="1:5" ht="14.25" customHeight="1" x14ac:dyDescent="0.25">
      <c r="A5" s="281"/>
      <c r="B5" s="281"/>
      <c r="C5" s="281"/>
      <c r="D5" s="281"/>
      <c r="E5" s="281"/>
    </row>
    <row r="6" spans="1:5" ht="11.25" customHeight="1" x14ac:dyDescent="0.2">
      <c r="A6" s="278" t="s">
        <v>22</v>
      </c>
      <c r="B6" s="278"/>
      <c r="C6" s="278"/>
      <c r="D6" s="278"/>
      <c r="E6" s="278"/>
    </row>
    <row r="7" spans="1:5" ht="42.75" customHeight="1" x14ac:dyDescent="0.2">
      <c r="A7" s="58" t="s">
        <v>4</v>
      </c>
      <c r="B7" s="43" t="s">
        <v>5</v>
      </c>
      <c r="C7" s="226" t="s">
        <v>468</v>
      </c>
      <c r="D7" s="226" t="s">
        <v>523</v>
      </c>
      <c r="E7" s="21" t="s">
        <v>549</v>
      </c>
    </row>
    <row r="8" spans="1:5" ht="15.75" customHeight="1" x14ac:dyDescent="0.2">
      <c r="A8" s="22">
        <v>1</v>
      </c>
      <c r="B8" s="5">
        <v>2</v>
      </c>
      <c r="C8" s="6">
        <v>3</v>
      </c>
      <c r="D8" s="6">
        <v>4</v>
      </c>
      <c r="E8" s="6">
        <v>5</v>
      </c>
    </row>
    <row r="9" spans="1:5" ht="24.75" customHeight="1" x14ac:dyDescent="0.25">
      <c r="A9" s="122" t="s">
        <v>119</v>
      </c>
      <c r="B9" s="123" t="s">
        <v>6</v>
      </c>
      <c r="C9" s="194">
        <f>C10+C37</f>
        <v>107396.3</v>
      </c>
      <c r="D9" s="194">
        <f>D10+D37</f>
        <v>110451.19999999998</v>
      </c>
      <c r="E9" s="194">
        <f>E10+E37</f>
        <v>115470.39999999999</v>
      </c>
    </row>
    <row r="10" spans="1:5" ht="24" customHeight="1" x14ac:dyDescent="0.25">
      <c r="A10" s="122" t="s">
        <v>118</v>
      </c>
      <c r="B10" s="123"/>
      <c r="C10" s="194">
        <f>C11+C25+C27+C35+C20</f>
        <v>106962.40000000001</v>
      </c>
      <c r="D10" s="194">
        <f>D11+D25+D27+D35+D20</f>
        <v>110020.29999999999</v>
      </c>
      <c r="E10" s="194">
        <f>E11+E25+E27+E35+E20</f>
        <v>115039.5</v>
      </c>
    </row>
    <row r="11" spans="1:5" ht="15.75" x14ac:dyDescent="0.25">
      <c r="A11" s="32" t="s">
        <v>7</v>
      </c>
      <c r="B11" s="68" t="s">
        <v>8</v>
      </c>
      <c r="C11" s="195">
        <f>C12</f>
        <v>49041.200000000004</v>
      </c>
      <c r="D11" s="195">
        <f>D12</f>
        <v>51584.399999999994</v>
      </c>
      <c r="E11" s="195">
        <f>E12</f>
        <v>55388.000000000007</v>
      </c>
    </row>
    <row r="12" spans="1:5" ht="15.75" x14ac:dyDescent="0.25">
      <c r="A12" s="32" t="s">
        <v>9</v>
      </c>
      <c r="B12" s="68" t="s">
        <v>10</v>
      </c>
      <c r="C12" s="195">
        <f>C13+C14+C15+C16+C17+C18+C19</f>
        <v>49041.200000000004</v>
      </c>
      <c r="D12" s="195">
        <f>D13+D14+D15+D16+D17+D18+D19</f>
        <v>51584.399999999994</v>
      </c>
      <c r="E12" s="195">
        <f t="shared" ref="E12" si="0">E13+E14+E15+E16+E17+E18+E19</f>
        <v>55388.000000000007</v>
      </c>
    </row>
    <row r="13" spans="1:5" ht="64.5" x14ac:dyDescent="0.25">
      <c r="A13" s="26" t="s">
        <v>38</v>
      </c>
      <c r="B13" s="55" t="s">
        <v>113</v>
      </c>
      <c r="C13" s="196">
        <f>Алекс.!C18+Арж!C18+Бабин!C18+Кр.Ок!C19+Ларин!C19+Покл!C19+Речк!C19+Ряб!C19+Сам!C19+Солон!C19+Стеж!C19+Трехл!C19+Буз!C19+Шараш!C19+Ямин!C19</f>
        <v>43340.3</v>
      </c>
      <c r="D13" s="196">
        <f>Ямин!D19+Шараш!D19+Буз!D19+Трехл!D19+Стеж!D19+Солон!D19+Сам!D19+Ряб!D19+Речк!D19+Покл!D19+Ларин!D19+Кр.Ок!D19+Бабин!D18+Арж!D18+Алекс.!D18</f>
        <v>45923</v>
      </c>
      <c r="E13" s="196">
        <f>Ямин!E19+Шараш!E19+Буз!E19+Трехл!E19+Стеж!E19+Солон!E19+Сам!E19+Ряб!E19+Речк!E19+Покл!E19+Ларин!E19+Кр.Ок!E19+Бабин!E18+Арж!E18+Алекс.!E18</f>
        <v>49302.000000000007</v>
      </c>
    </row>
    <row r="14" spans="1:5" ht="90" hidden="1" x14ac:dyDescent="0.25">
      <c r="A14" s="26" t="s">
        <v>35</v>
      </c>
      <c r="B14" s="55" t="s">
        <v>114</v>
      </c>
      <c r="C14" s="196">
        <f>Алекс.!C19+Арж!C19+Бабин!C19+Кр.Ок!C20+Ларин!C20+Покл!C20+Речк!C20+Ряб!C20+Сам!C20+Солон!C20+Стеж!C20+Трехл!C20+Буз!C20+Шараш!C20+Ямин!C20</f>
        <v>0</v>
      </c>
      <c r="D14" s="196">
        <f>Алекс.!D19+Арж!D19+Бабин!D19+Кр.Ок!D20+Ларин!D20+Покл!D20+Речк!D20+Ряб!D20+Сам!D20+Солон!D20+Стеж!D20+Трехл!D20+Буз!D20+Шараш!D20+Ямин!D20</f>
        <v>0</v>
      </c>
      <c r="E14" s="196">
        <f>Алекс.!E19+Арж!E19+Бабин!E19+Кр.Ок!E20+Ларин!E20+Покл!E20+Речк!E20+Ряб!E20+Сам!E20+Солон!E20+Стеж!E20+Трехл!E20+Буз!E20+Шараш!E20+Ямин!E20</f>
        <v>0</v>
      </c>
    </row>
    <row r="15" spans="1:5" ht="39" x14ac:dyDescent="0.25">
      <c r="A15" s="26" t="s">
        <v>36</v>
      </c>
      <c r="B15" s="52" t="s">
        <v>116</v>
      </c>
      <c r="C15" s="196">
        <f>Алекс.!C20+Бабин!C20+Кр.Ок!C21+Ларин!C21+Покл!C21+Речк!C21+Ряб!C21+Сам!C21+Солон!C21+Стеж!C21+Трехл!C21+Буз!C21+Шараш!C21+Ямин!C21+Арж!C20</f>
        <v>426.6</v>
      </c>
      <c r="D15" s="196">
        <f>Алекс.!D20+Бабин!D20+Кр.Ок!D21+Ларин!D21+Покл!D21+Речк!D21+Ряб!D21+Сам!D21+Солон!D21+Стеж!D21+Трехл!D21+Буз!D21+Шараш!D21+Ямин!D21+Арж!D20</f>
        <v>0</v>
      </c>
      <c r="E15" s="196">
        <f>Алекс.!E20+Бабин!E20+Кр.Ок!E21+Ларин!E21+Покл!E21+Речк!E21+Ряб!E21+Сам!E21+Солон!E21+Стеж!E21+Трехл!E21+Буз!E21+Шараш!E21+Ямин!E21+Арж!E20</f>
        <v>0</v>
      </c>
    </row>
    <row r="16" spans="1:5" ht="77.25" x14ac:dyDescent="0.25">
      <c r="A16" s="107" t="s">
        <v>37</v>
      </c>
      <c r="B16" s="52" t="s">
        <v>115</v>
      </c>
      <c r="C16" s="184">
        <f>Алекс.!C21+Арж!C21+Бабин!C21+Кр.Ок!C22+Ларин!C22+Покл!C22+Речк!C22+Ряб!C22+Сам!C22+Солон!C22+Стеж!C22+Трехл!C22+Буз!C22+Шараш!C22+Ямин!C22</f>
        <v>1174.5</v>
      </c>
      <c r="D16" s="184">
        <f>Алекс.!D21+Арж!D21+Бабин!D21+Кр.Ок!D22+Ларин!D22+Покл!D22+Речк!D22+Ряб!D22+Сам!D22+Солон!D22+Стеж!D22+Трехл!D22+Буз!D22+Шараш!D22+Ямин!D22</f>
        <v>1262.6000000000001</v>
      </c>
      <c r="E16" s="184">
        <f>Алекс.!E21+Арж!E21+Бабин!E21+Кр.Ок!E22+Ларин!E22+Покл!E22+Речк!E22+Ряб!E22+Сам!E22+Солон!E22+Стеж!E22+Трехл!E22+Буз!E22+Шараш!E22+Ямин!E22</f>
        <v>1357.3000000000002</v>
      </c>
    </row>
    <row r="17" spans="1:5" ht="115.5" hidden="1" x14ac:dyDescent="0.25">
      <c r="A17" s="107" t="s">
        <v>471</v>
      </c>
      <c r="B17" s="52" t="s">
        <v>472</v>
      </c>
      <c r="C17" s="184">
        <f>Алекс.!C22+Арж!C22+Ряб!C23+Шараш!C23</f>
        <v>0</v>
      </c>
      <c r="D17" s="184">
        <f>Алекс.!D22+Арж!D22+Ряб!D23+Шараш!D23</f>
        <v>0</v>
      </c>
      <c r="E17" s="184">
        <f>Алекс.!E22+Арж!E22+Ряб!E23+Шараш!E23</f>
        <v>0</v>
      </c>
    </row>
    <row r="18" spans="1:5" ht="48.75" x14ac:dyDescent="0.25">
      <c r="A18" s="40" t="s">
        <v>563</v>
      </c>
      <c r="B18" s="10" t="s">
        <v>564</v>
      </c>
      <c r="C18" s="184">
        <f>Алекс.!C23+Арж!C23+Кр.Ок!C23+Ряб!C24+Буз!C23+Шараш!C24</f>
        <v>8</v>
      </c>
      <c r="D18" s="184">
        <f>Алекс.!D23+Арж!D23+Кр.Ок!D23+Ряб!D24+Буз!D23+Шараш!D24</f>
        <v>0</v>
      </c>
      <c r="E18" s="184">
        <f>Алекс.!E23+Арж!E23+Кр.Ок!E23+Ряб!E24+Буз!E23+Шараш!E24</f>
        <v>0</v>
      </c>
    </row>
    <row r="19" spans="1:5" ht="48.75" x14ac:dyDescent="0.25">
      <c r="A19" s="40" t="s">
        <v>565</v>
      </c>
      <c r="B19" s="10" t="s">
        <v>566</v>
      </c>
      <c r="C19" s="184">
        <f>Алекс.!C24+Арж!C24+Кр.Ок!C24+Ряб!C25+Буз!C24+Шараш!C25</f>
        <v>4091.7999999999997</v>
      </c>
      <c r="D19" s="184">
        <f>Алекс.!D24+Арж!D24+Кр.Ок!D24+Ряб!D25+Буз!D24+Шараш!D25</f>
        <v>4398.7999999999993</v>
      </c>
      <c r="E19" s="184">
        <f>Алекс.!E24+Арж!E24+Кр.Ок!E24+Ряб!E25+Буз!E24+Шараш!E25</f>
        <v>4728.7</v>
      </c>
    </row>
    <row r="20" spans="1:5" ht="24.75" x14ac:dyDescent="0.25">
      <c r="A20" s="38" t="s">
        <v>157</v>
      </c>
      <c r="B20" s="53" t="s">
        <v>158</v>
      </c>
      <c r="C20" s="195">
        <f>SUM(C21:C24)</f>
        <v>32656.199999999997</v>
      </c>
      <c r="D20" s="195">
        <f>SUM(D21:D24)</f>
        <v>33016.9</v>
      </c>
      <c r="E20" s="195">
        <f>SUM(E21:E24)</f>
        <v>34134.5</v>
      </c>
    </row>
    <row r="21" spans="1:5" ht="90" x14ac:dyDescent="0.25">
      <c r="A21" s="26" t="s">
        <v>352</v>
      </c>
      <c r="B21" s="221" t="s">
        <v>356</v>
      </c>
      <c r="C21" s="196">
        <f>Алекс.!C26+Арж!C26+Бабин!C23+Кр.Ок!C26+Ларин!C24+Покл!C24+Речк!C24+Ряб!C27+Сам!C24+Солон!C24+Стеж!C24+Трехл!C24+Буз!C26+Шараш!C27+Ямин!C24</f>
        <v>14756.9</v>
      </c>
      <c r="D21" s="196">
        <f>Алекс.!D26+Арж!D26+Бабин!D23+Кр.Ок!D26+Ларин!D24+Покл!D24+Речк!D24+Ряб!D27+Сам!D24+Солон!D24+Стеж!D24+Трехл!D24+Буз!D26+Шараш!D27+Ямин!D24</f>
        <v>14799.000000000002</v>
      </c>
      <c r="E21" s="196">
        <f>Алекс.!E26+Арж!E26+Бабин!E23+Кр.Ок!E26+Ларин!E24+Покл!E24+Речк!E24+Ряб!E27+Сам!E24+Солон!E24+Стеж!E24+Трехл!E24+Буз!E26+Шараш!E27+Ямин!E24</f>
        <v>15639.1</v>
      </c>
    </row>
    <row r="22" spans="1:5" ht="102.75" x14ac:dyDescent="0.25">
      <c r="A22" s="137" t="s">
        <v>353</v>
      </c>
      <c r="B22" s="221" t="s">
        <v>357</v>
      </c>
      <c r="C22" s="196">
        <f>Алекс.!C27+Арж!C27+Бабин!C24+Кр.Ок!C27+Ларин!C25+Покл!C25+Речк!C25+Ряб!C28+Сам!C25+Солон!C25+Стеж!C25+Трехл!C25+Буз!C27+Шараш!C28+Ямин!C25</f>
        <v>96.399999999999991</v>
      </c>
      <c r="D22" s="196">
        <f>Алекс.!D27+Арж!D27+Бабин!D24+Кр.Ок!D27+Ларин!D25+Покл!D25+Речк!D25+Ряб!D28+Сам!D25+Солон!D25+Стеж!D25+Трехл!D25+Буз!D27+Шараш!D28+Ямин!D25</f>
        <v>97.4</v>
      </c>
      <c r="E22" s="196">
        <f>Алекс.!E27+Арж!E27+Бабин!E24+Кр.Ок!E27+Ларин!E25+Покл!E25+Речк!E25+Ряб!E28+Сам!E25+Солон!E25+Стеж!E25+Трехл!E25+Буз!E27+Шараш!E28+Ямин!E25</f>
        <v>103.50000000000001</v>
      </c>
    </row>
    <row r="23" spans="1:5" ht="89.25" x14ac:dyDescent="0.25">
      <c r="A23" s="138" t="s">
        <v>354</v>
      </c>
      <c r="B23" s="221" t="s">
        <v>358</v>
      </c>
      <c r="C23" s="196">
        <f>Алекс.!C28+Арж!C28+Бабин!C25+Кр.Ок!C28+Ларин!C26+Покл!C26+Речк!C26+Ряб!C29+Сам!C26+Солон!C26+Стеж!C26+Трехл!C26+Буз!C28+Шараш!C29+Ямин!C26</f>
        <v>19550.499999999996</v>
      </c>
      <c r="D23" s="196">
        <f>Алекс.!D28+Арж!D28+Бабин!D25+Кр.Ок!D28+Ларин!D26+Покл!D26+Речк!D26+Ряб!D29+Сам!D26+Солон!D26+Стеж!D26+Трехл!D26+Буз!D28+Шараш!D29+Ямин!D26</f>
        <v>19943.400000000001</v>
      </c>
      <c r="E23" s="196">
        <f>Алекс.!E28+Арж!E28+Бабин!E25+Кр.Ок!E28+Ларин!E26+Покл!E26+Речк!E26+Ряб!E29+Сам!E26+Солон!E26+Стеж!E26+Трехл!E26+Буз!E28+Шараш!E29+Ямин!E26</f>
        <v>20378.900000000001</v>
      </c>
    </row>
    <row r="24" spans="1:5" ht="89.25" x14ac:dyDescent="0.25">
      <c r="A24" s="139" t="s">
        <v>355</v>
      </c>
      <c r="B24" s="221" t="s">
        <v>359</v>
      </c>
      <c r="C24" s="196">
        <f>Алекс.!C29+Арж!C29+Бабин!C26+Кр.Ок!C29+Ларин!C27+Покл!C27+Речк!C27+Ряб!C30+Сам!C27+Солон!C27+Стеж!C27+Трехл!C27+Буз!C29+Шараш!C30+Ямин!C27</f>
        <v>-1747.5999999999997</v>
      </c>
      <c r="D24" s="196">
        <f>Алекс.!D29+Арж!D29+Бабин!D26+Кр.Ок!D29+Ларин!D27+Покл!D27+Речк!D27+Ряб!D30+Сам!D27+Солон!D27+Стеж!D27+Трехл!D27+Буз!D29+Шараш!D30+Ямин!D27</f>
        <v>-1822.9</v>
      </c>
      <c r="E24" s="196">
        <f>Алекс.!E29+Арж!E29+Бабин!E26+Кр.Ок!E29+Ларин!E27+Покл!E27+Речк!E27+Ряб!E30+Сам!E27+Солон!E27+Стеж!E27+Трехл!E27+Буз!E29+Шараш!E30+Ямин!E27</f>
        <v>-1987</v>
      </c>
    </row>
    <row r="25" spans="1:5" ht="15.75" x14ac:dyDescent="0.25">
      <c r="A25" s="35" t="s">
        <v>11</v>
      </c>
      <c r="B25" s="68" t="s">
        <v>12</v>
      </c>
      <c r="C25" s="195">
        <f>SUM(Ямин!C28+Шараш!C31+Буз!C30+Трехл!C28+Стеж!C28+Солон!C28+Сам!C28+Ряб!C31+Речк!C28+Покл!C28+Ларин!C28+Кр.Ок!C30+Бабин!C27+Арж!C30+Алекс.!C30)</f>
        <v>2622</v>
      </c>
      <c r="D25" s="195">
        <f>SUM(Ямин!D28+Шараш!D31+Буз!D30+Трехл!D28+Стеж!D28+Солон!D28+Сам!D28+Ряб!D31+Речк!D28+Покл!D28+Ларин!D28+Кр.Ок!D30+Бабин!D27+Арж!D30+Алекс.!D30)</f>
        <v>2678</v>
      </c>
      <c r="E25" s="195">
        <f>SUM(Ямин!E28+Шараш!E31+Буз!E30+Трехл!E28+Стеж!E28+Солон!E28+Сам!E28+Ряб!E31+Речк!E28+Покл!E28+Ларин!E28+Кр.Ок!E30+Бабин!E27+Арж!E30+Алекс.!E30)</f>
        <v>2735</v>
      </c>
    </row>
    <row r="26" spans="1:5" ht="15.75" x14ac:dyDescent="0.25">
      <c r="A26" s="54" t="s">
        <v>13</v>
      </c>
      <c r="B26" s="52" t="s">
        <v>2</v>
      </c>
      <c r="C26" s="196">
        <f>Ямин!C29+Шараш!C32+Буз!C31+Трехл!C29+Стеж!C29+Солон!C29+Сам!C29+Ряб!C32+Речк!C29+Покл!C29+Ларин!C29+Кр.Ок!C31+Бабин!C28+Арж!C31+Алекс.!C32</f>
        <v>2622</v>
      </c>
      <c r="D26" s="196">
        <f>Ямин!D29+Шараш!D32+Буз!D31+Трехл!D29+Стеж!D29+Солон!D29+Сам!D29+Ряб!D32+Речк!D29+Покл!D29+Ларин!D29+Кр.Ок!D31+Бабин!D28+Арж!D31+Алекс.!D32</f>
        <v>2678</v>
      </c>
      <c r="E26" s="196">
        <f>Ямин!E29+Шараш!E32+Буз!E31+Трехл!E29+Стеж!E29+Солон!E29+Сам!E29+Ряб!E32+Речк!E29+Покл!E29+Ларин!E29+Кр.Ок!E31+Бабин!E28+Арж!E31+Алекс.!E32</f>
        <v>2735</v>
      </c>
    </row>
    <row r="27" spans="1:5" ht="15.75" x14ac:dyDescent="0.25">
      <c r="A27" s="35" t="s">
        <v>14</v>
      </c>
      <c r="B27" s="68" t="s">
        <v>30</v>
      </c>
      <c r="C27" s="195">
        <f>C28+C30</f>
        <v>22641</v>
      </c>
      <c r="D27" s="195">
        <f>D28+D30</f>
        <v>22739</v>
      </c>
      <c r="E27" s="195">
        <f>E28+E30</f>
        <v>22780</v>
      </c>
    </row>
    <row r="28" spans="1:5" ht="15.75" x14ac:dyDescent="0.25">
      <c r="A28" s="54" t="s">
        <v>31</v>
      </c>
      <c r="B28" s="55" t="s">
        <v>32</v>
      </c>
      <c r="C28" s="196">
        <f>C29</f>
        <v>1979</v>
      </c>
      <c r="D28" s="196">
        <f>D29</f>
        <v>2015</v>
      </c>
      <c r="E28" s="196">
        <f>E29</f>
        <v>2015</v>
      </c>
    </row>
    <row r="29" spans="1:5" ht="39" x14ac:dyDescent="0.25">
      <c r="A29" s="54" t="s">
        <v>257</v>
      </c>
      <c r="B29" s="52" t="s">
        <v>117</v>
      </c>
      <c r="C29" s="196">
        <f>Алекс.!C35+Арж!C34+Бабин!C31+Кр.Ок!C34+Ларин!C32+Покл!C32+Речк!C32+Ряб!C35+Сам!C32+Солон!C32+Стеж!C32+Трехл!C32+Буз!C34+Шараш!C35+Ямин!C32</f>
        <v>1979</v>
      </c>
      <c r="D29" s="196">
        <f>SUM(Ямин!D32+Шараш!D35+Буз!D34+Трехл!D32+Стеж!D32+Солон!D32+Сам!D32+Ряб!D35+Речк!D32+Покл!D32+Ларин!D32+Кр.Ок!D34+Бабин!D31+Арж!D34+Алекс.!D35)</f>
        <v>2015</v>
      </c>
      <c r="E29" s="196">
        <f>SUM(Ямин!E32+Шараш!E35+Буз!E34+Трехл!E32+Стеж!E32+Солон!E32+Сам!E32+Ряб!E35+Речк!E32+Покл!E32+Ларин!E32+Кр.Ок!E34+Бабин!E31+Арж!E34+Алекс.!E35)</f>
        <v>2015</v>
      </c>
    </row>
    <row r="30" spans="1:5" ht="15.75" x14ac:dyDescent="0.25">
      <c r="A30" s="35" t="s">
        <v>33</v>
      </c>
      <c r="B30" s="68" t="s">
        <v>34</v>
      </c>
      <c r="C30" s="195">
        <f>C31+C33</f>
        <v>20662</v>
      </c>
      <c r="D30" s="195">
        <f>D31+D33</f>
        <v>20724</v>
      </c>
      <c r="E30" s="195">
        <f>E31+E33</f>
        <v>20765</v>
      </c>
    </row>
    <row r="31" spans="1:5" ht="15.75" x14ac:dyDescent="0.25">
      <c r="A31" s="94" t="s">
        <v>163</v>
      </c>
      <c r="B31" s="55" t="s">
        <v>162</v>
      </c>
      <c r="C31" s="196">
        <f>C32</f>
        <v>6531.8</v>
      </c>
      <c r="D31" s="196">
        <f>D32</f>
        <v>6561.8</v>
      </c>
      <c r="E31" s="196">
        <f>E32</f>
        <v>6561.8</v>
      </c>
    </row>
    <row r="32" spans="1:5" ht="24.75" x14ac:dyDescent="0.25">
      <c r="A32" s="40" t="s">
        <v>258</v>
      </c>
      <c r="B32" s="52" t="s">
        <v>164</v>
      </c>
      <c r="C32" s="196">
        <f>Ямин!C35+Шараш!C38+Буз!C37+Трехл!C35+Стеж!C35+Солон!C35+Сам!C35+Ряб!C38+Речк!C35+Покл!C35+Ларин!C35+Кр.Ок!C37+Бабин!C34+Арж!C37+Алекс.!C38</f>
        <v>6531.8</v>
      </c>
      <c r="D32" s="196">
        <f>Ямин!D35+Шараш!D38+Буз!D37+Трехл!D35+Стеж!D35+Солон!D35+Сам!D35+Ряб!D38+Речк!D35+Покл!D35+Ларин!D35+Кр.Ок!D37+Бабин!D34+Арж!D37+Алекс.!D38</f>
        <v>6561.8</v>
      </c>
      <c r="E32" s="196">
        <f>Ямин!E35+Шараш!E38+Буз!E37+Трехл!E35+Стеж!E35+Солон!E35+Сам!E35+Ряб!E38+Речк!E35+Покл!E35+Ларин!E35+Кр.Ок!E37+Бабин!E34+Арж!E37+Алекс.!E38</f>
        <v>6561.8</v>
      </c>
    </row>
    <row r="33" spans="1:5" ht="15.75" x14ac:dyDescent="0.25">
      <c r="A33" s="94" t="s">
        <v>166</v>
      </c>
      <c r="B33" s="55" t="s">
        <v>165</v>
      </c>
      <c r="C33" s="196">
        <f>C34</f>
        <v>14130.2</v>
      </c>
      <c r="D33" s="196">
        <f>D34</f>
        <v>14162.2</v>
      </c>
      <c r="E33" s="196">
        <f>E34</f>
        <v>14203.2</v>
      </c>
    </row>
    <row r="34" spans="1:5" ht="24.75" x14ac:dyDescent="0.25">
      <c r="A34" s="30" t="s">
        <v>168</v>
      </c>
      <c r="B34" s="52" t="s">
        <v>167</v>
      </c>
      <c r="C34" s="196">
        <f>Ямин!C37+Шараш!C40+Буз!C39+Трехл!C37+Стеж!C37+Солон!C37+Сам!C37+Ряб!C40+Речк!C37+Покл!C37+Ларин!C37+Кр.Ок!C39+Бабин!C36+Арж!C39+Алекс.!C40</f>
        <v>14130.2</v>
      </c>
      <c r="D34" s="196">
        <f>Ямин!D37+Шараш!D40+Буз!D39+Трехл!D37+Стеж!D37+Солон!D37+Сам!D37+Ряб!D40+Речк!D37+Покл!D37+Ларин!D37+Кр.Ок!D39+Бабин!D36+Арж!D39+Алекс.!D40</f>
        <v>14162.2</v>
      </c>
      <c r="E34" s="196">
        <f>Ямин!E37+Шараш!E40+Буз!E39+Трехл!E37+Стеж!E37+Солон!E37+Сам!E37+Ряб!E40+Речк!E37+Покл!E37+Ларин!E37+Кр.Ок!E39+Бабин!E36+Арж!E39+Алекс.!E40</f>
        <v>14203.2</v>
      </c>
    </row>
    <row r="35" spans="1:5" ht="15.75" x14ac:dyDescent="0.25">
      <c r="A35" s="71" t="s">
        <v>69</v>
      </c>
      <c r="B35" s="115" t="s">
        <v>68</v>
      </c>
      <c r="C35" s="195">
        <f>C36</f>
        <v>2</v>
      </c>
      <c r="D35" s="195">
        <f>D36</f>
        <v>2</v>
      </c>
      <c r="E35" s="195">
        <f>E36</f>
        <v>2</v>
      </c>
    </row>
    <row r="36" spans="1:5" ht="51.75" x14ac:dyDescent="0.25">
      <c r="A36" s="26" t="s">
        <v>145</v>
      </c>
      <c r="B36" s="69" t="s">
        <v>71</v>
      </c>
      <c r="C36" s="196">
        <f>Буз!C41+Речк!C39</f>
        <v>2</v>
      </c>
      <c r="D36" s="196">
        <f>Буз!D41+Речк!D39</f>
        <v>2</v>
      </c>
      <c r="E36" s="196">
        <f>Буз!E41+Речк!E39</f>
        <v>2</v>
      </c>
    </row>
    <row r="37" spans="1:5" ht="15.75" x14ac:dyDescent="0.25">
      <c r="A37" s="122" t="s">
        <v>120</v>
      </c>
      <c r="B37" s="124"/>
      <c r="C37" s="194">
        <f>C38+C45+C50+C48</f>
        <v>433.9</v>
      </c>
      <c r="D37" s="194">
        <f>D38+D45+D50+D48</f>
        <v>430.9</v>
      </c>
      <c r="E37" s="194">
        <f>E38+E45+E50+E48</f>
        <v>430.9</v>
      </c>
    </row>
    <row r="38" spans="1:5" ht="26.25" x14ac:dyDescent="0.25">
      <c r="A38" s="35" t="s">
        <v>15</v>
      </c>
      <c r="B38" s="68" t="s">
        <v>16</v>
      </c>
      <c r="C38" s="195">
        <f>C39+C44</f>
        <v>243.9</v>
      </c>
      <c r="D38" s="195">
        <f t="shared" ref="D38:E38" si="1">D39+D44</f>
        <v>240.9</v>
      </c>
      <c r="E38" s="195">
        <f t="shared" si="1"/>
        <v>240.9</v>
      </c>
    </row>
    <row r="39" spans="1:5" ht="64.5" x14ac:dyDescent="0.25">
      <c r="A39" s="25" t="s">
        <v>142</v>
      </c>
      <c r="B39" s="55" t="s">
        <v>17</v>
      </c>
      <c r="C39" s="196">
        <f>C40+C42</f>
        <v>180.9</v>
      </c>
      <c r="D39" s="196">
        <f>D40+D42</f>
        <v>177.9</v>
      </c>
      <c r="E39" s="196">
        <f>E40+E42</f>
        <v>177.9</v>
      </c>
    </row>
    <row r="40" spans="1:5" ht="64.5" x14ac:dyDescent="0.25">
      <c r="A40" s="107" t="s">
        <v>259</v>
      </c>
      <c r="B40" s="52" t="s">
        <v>300</v>
      </c>
      <c r="C40" s="196">
        <f>C41</f>
        <v>6.4</v>
      </c>
      <c r="D40" s="196">
        <f>D41</f>
        <v>6.4</v>
      </c>
      <c r="E40" s="196">
        <f>E41</f>
        <v>6.4</v>
      </c>
    </row>
    <row r="41" spans="1:5" ht="50.25" customHeight="1" x14ac:dyDescent="0.25">
      <c r="A41" s="107" t="s">
        <v>259</v>
      </c>
      <c r="B41" s="52" t="s">
        <v>330</v>
      </c>
      <c r="C41" s="196">
        <f>Сам!C44+Бабин!C40</f>
        <v>6.4</v>
      </c>
      <c r="D41" s="196">
        <f>Сам!D44+Бабин!D40</f>
        <v>6.4</v>
      </c>
      <c r="E41" s="196">
        <f>Сам!E44+Бабин!E40</f>
        <v>6.4</v>
      </c>
    </row>
    <row r="42" spans="1:5" ht="51.75" x14ac:dyDescent="0.25">
      <c r="A42" s="25" t="s">
        <v>260</v>
      </c>
      <c r="B42" s="55" t="s">
        <v>19</v>
      </c>
      <c r="C42" s="196">
        <f>C43</f>
        <v>174.5</v>
      </c>
      <c r="D42" s="196">
        <f>D43</f>
        <v>171.5</v>
      </c>
      <c r="E42" s="196">
        <f>E43</f>
        <v>171.5</v>
      </c>
    </row>
    <row r="43" spans="1:5" ht="51.75" x14ac:dyDescent="0.25">
      <c r="A43" s="25" t="s">
        <v>260</v>
      </c>
      <c r="B43" s="55" t="s">
        <v>331</v>
      </c>
      <c r="C43" s="196">
        <f>Ямин!C44+Шараш!C47+Буз!C48+Трехл!C44+Стеж!C44+Солон!C44+Ряб!C47+Речк!C46+Покл!C44+Ларин!C44+Кр.Ок!C46+Бабин!C43+Арж!C46+Алекс.!C47</f>
        <v>174.5</v>
      </c>
      <c r="D43" s="196">
        <f>Ямин!D44+Шараш!D47+Буз!D48+Трехл!D44+Стеж!D44+Солон!D44+Ряб!D47+Речк!D46+Покл!D44+Ларин!D44+Кр.Ок!D46+Бабин!D43+Арж!D46+Алекс.!D47</f>
        <v>171.5</v>
      </c>
      <c r="E43" s="196">
        <f>Ямин!E44+Шараш!E47+Буз!E48+Трехл!E44+Стеж!E44+Солон!E44+Ряб!E47+Речк!E46+Покл!E44+Ларин!E44+Кр.Ок!E46+Бабин!E43+Арж!E46+Алекс.!E47</f>
        <v>171.5</v>
      </c>
    </row>
    <row r="44" spans="1:5" ht="60.75" x14ac:dyDescent="0.25">
      <c r="A44" s="34" t="s">
        <v>510</v>
      </c>
      <c r="B44" s="127" t="s">
        <v>608</v>
      </c>
      <c r="C44" s="184">
        <f>Кр.Ок!C47+Солон!C45</f>
        <v>63</v>
      </c>
      <c r="D44" s="184">
        <f>Кр.Ок!D47+Солон!D45</f>
        <v>63</v>
      </c>
      <c r="E44" s="184">
        <f>Кр.Ок!E47+Солон!E45</f>
        <v>63</v>
      </c>
    </row>
    <row r="45" spans="1:5" ht="26.25" hidden="1" x14ac:dyDescent="0.25">
      <c r="A45" s="39" t="s">
        <v>44</v>
      </c>
      <c r="B45" s="250" t="s">
        <v>23</v>
      </c>
      <c r="C45" s="187">
        <f>C46+C47</f>
        <v>0</v>
      </c>
      <c r="D45" s="195">
        <f>D46+D47</f>
        <v>0</v>
      </c>
      <c r="E45" s="195">
        <f>E46+E47</f>
        <v>0</v>
      </c>
    </row>
    <row r="46" spans="1:5" ht="26.25" hidden="1" x14ac:dyDescent="0.25">
      <c r="A46" s="107" t="s">
        <v>139</v>
      </c>
      <c r="B46" s="52" t="s">
        <v>141</v>
      </c>
      <c r="C46" s="184">
        <f>Ларин!C46+Буз!C49</f>
        <v>0</v>
      </c>
      <c r="D46" s="196">
        <f>Ларин!D46+Буз!D49</f>
        <v>0</v>
      </c>
      <c r="E46" s="196">
        <f>Ларин!E46+Буз!E49</f>
        <v>0</v>
      </c>
    </row>
    <row r="47" spans="1:5" ht="15.75" hidden="1" x14ac:dyDescent="0.25">
      <c r="A47" s="25" t="s">
        <v>256</v>
      </c>
      <c r="B47" s="52" t="s">
        <v>332</v>
      </c>
      <c r="C47" s="184">
        <f>Кр.Ок!C49+Алекс.!C52+Солон!C47</f>
        <v>0</v>
      </c>
      <c r="D47" s="196">
        <f>Кр.Ок!D49+Алекс.!D52+Солон!D47</f>
        <v>0</v>
      </c>
      <c r="E47" s="196">
        <f>Кр.Ок!E49+Алекс.!E52+Солон!E47+Ряб!E49</f>
        <v>0</v>
      </c>
    </row>
    <row r="48" spans="1:5" ht="26.25" hidden="1" x14ac:dyDescent="0.25">
      <c r="A48" s="39" t="s">
        <v>128</v>
      </c>
      <c r="B48" s="53" t="s">
        <v>62</v>
      </c>
      <c r="C48" s="187">
        <f>C49</f>
        <v>0</v>
      </c>
      <c r="D48" s="195">
        <f t="shared" ref="D48:E48" si="2">D49</f>
        <v>0</v>
      </c>
      <c r="E48" s="195">
        <f t="shared" si="2"/>
        <v>0</v>
      </c>
    </row>
    <row r="49" spans="1:5" ht="62.25" hidden="1" customHeight="1" x14ac:dyDescent="0.25">
      <c r="A49" s="107" t="s">
        <v>154</v>
      </c>
      <c r="B49" s="70" t="s">
        <v>73</v>
      </c>
      <c r="C49" s="184">
        <f>Ямин!C46</f>
        <v>0</v>
      </c>
      <c r="D49" s="196">
        <f>Ямин!D46</f>
        <v>0</v>
      </c>
      <c r="E49" s="196">
        <f>Ямин!E46</f>
        <v>0</v>
      </c>
    </row>
    <row r="50" spans="1:5" ht="15.75" x14ac:dyDescent="0.25">
      <c r="A50" s="37" t="s">
        <v>243</v>
      </c>
      <c r="B50" s="11" t="s">
        <v>21</v>
      </c>
      <c r="C50" s="187">
        <f>C51</f>
        <v>190</v>
      </c>
      <c r="D50" s="195">
        <f>D51</f>
        <v>190</v>
      </c>
      <c r="E50" s="195">
        <f>E51</f>
        <v>190</v>
      </c>
    </row>
    <row r="51" spans="1:5" ht="72" x14ac:dyDescent="0.25">
      <c r="A51" s="245" t="s">
        <v>562</v>
      </c>
      <c r="B51" s="258" t="s">
        <v>560</v>
      </c>
      <c r="C51" s="184">
        <f>Алекс.!C55+Арж!C48+Бабин!C47+Кр.Ок!C51+Ларин!C48+Покл!C46+Речк!C50+Ряб!C51+Сам!C46+Солон!C49+Стеж!C46+Трехл!C46+Буз!C55+Шараш!C51+Ямин!C49</f>
        <v>190</v>
      </c>
      <c r="D51" s="196">
        <f>Алекс.!D55+Арж!D48+Бабин!D47+Кр.Ок!D51+Ларин!D48+Покл!D46+Речк!D50+Ряб!D51+Сам!D46+Солон!D49+Стеж!D46+Трехл!D46+Буз!D55+Шараш!D51+Ямин!D49</f>
        <v>190</v>
      </c>
      <c r="E51" s="196">
        <f>Алекс.!E55+Арж!E48+Бабин!E47+Кр.Ок!E51+Ларин!E48+Покл!E46+Речк!E50+Ряб!E51+Сам!E46+Солон!E49+Стеж!E46+Трехл!E46+Буз!E55+Шараш!E51+Ямин!E49</f>
        <v>190</v>
      </c>
    </row>
    <row r="52" spans="1:5" ht="15.75" x14ac:dyDescent="0.25">
      <c r="A52" s="125" t="s">
        <v>121</v>
      </c>
      <c r="B52" s="123" t="s">
        <v>24</v>
      </c>
      <c r="C52" s="240">
        <f>C53</f>
        <v>141800.90932999999</v>
      </c>
      <c r="D52" s="194">
        <f>D53</f>
        <v>60825.5</v>
      </c>
      <c r="E52" s="194">
        <f>E53</f>
        <v>60373.3</v>
      </c>
    </row>
    <row r="53" spans="1:5" ht="26.25" x14ac:dyDescent="0.25">
      <c r="A53" s="39" t="s">
        <v>125</v>
      </c>
      <c r="B53" s="53" t="s">
        <v>262</v>
      </c>
      <c r="C53" s="236">
        <f>C54+C57+C63+C69+C73</f>
        <v>141800.90932999999</v>
      </c>
      <c r="D53" s="187">
        <f>D54+D57+D63+D69</f>
        <v>60825.5</v>
      </c>
      <c r="E53" s="187">
        <f>E54+E57+E63+E69</f>
        <v>60373.3</v>
      </c>
    </row>
    <row r="54" spans="1:5" ht="15.75" x14ac:dyDescent="0.25">
      <c r="A54" s="104" t="s">
        <v>175</v>
      </c>
      <c r="B54" s="118" t="s">
        <v>263</v>
      </c>
      <c r="C54" s="187">
        <f t="shared" ref="C54:E55" si="3">C55</f>
        <v>21490</v>
      </c>
      <c r="D54" s="187">
        <f t="shared" si="3"/>
        <v>21490</v>
      </c>
      <c r="E54" s="187">
        <f t="shared" si="3"/>
        <v>20822</v>
      </c>
    </row>
    <row r="55" spans="1:5" ht="15.75" x14ac:dyDescent="0.25">
      <c r="A55" s="37" t="s">
        <v>49</v>
      </c>
      <c r="B55" s="118" t="s">
        <v>264</v>
      </c>
      <c r="C55" s="187">
        <f t="shared" si="3"/>
        <v>21490</v>
      </c>
      <c r="D55" s="187">
        <f t="shared" si="3"/>
        <v>21490</v>
      </c>
      <c r="E55" s="187">
        <f t="shared" si="3"/>
        <v>20822</v>
      </c>
    </row>
    <row r="56" spans="1:5" ht="24" x14ac:dyDescent="0.25">
      <c r="A56" s="105" t="s">
        <v>178</v>
      </c>
      <c r="B56" s="117" t="s">
        <v>333</v>
      </c>
      <c r="C56" s="184">
        <f>Алекс.!C60+Арж!C53+Бабин!C52+Кр.Ок!C56+Ларин!C53+Покл!C51+Речк!C55+Ряб!C56+Сам!C51+Солон!C54+Стеж!C51+Трехл!C51+Буз!C60+Шараш!C56+Ямин!C54</f>
        <v>21490</v>
      </c>
      <c r="D56" s="184">
        <f>Алекс.!D60+Арж!D53+Бабин!D52+Кр.Ок!D56+Ларин!D53+Покл!D51+Речк!D55+Ряб!D56+Сам!D51+Солон!D54+Стеж!D51+Трехл!D51+Буз!D60+Шараш!D56+Ямин!D54</f>
        <v>21490</v>
      </c>
      <c r="E56" s="184">
        <f>Алекс.!E60+Арж!E53+Бабин!E52+Кр.Ок!E56+Ларин!E53+Покл!E51+Речк!E55+Ряб!E56+Сам!E51+Солон!E54+Стеж!E51+Трехл!E51+Буз!E60+Шараш!E56+Ямин!E54</f>
        <v>20822</v>
      </c>
    </row>
    <row r="57" spans="1:5" ht="24" hidden="1" x14ac:dyDescent="0.25">
      <c r="A57" s="104" t="s">
        <v>179</v>
      </c>
      <c r="B57" s="118" t="s">
        <v>180</v>
      </c>
      <c r="C57" s="187">
        <f>C60+C58</f>
        <v>0</v>
      </c>
      <c r="D57" s="187">
        <f>D60+D58</f>
        <v>0</v>
      </c>
      <c r="E57" s="187">
        <f>E60+E58</f>
        <v>0</v>
      </c>
    </row>
    <row r="58" spans="1:5" ht="24" hidden="1" x14ac:dyDescent="0.25">
      <c r="A58" s="105" t="s">
        <v>181</v>
      </c>
      <c r="B58" s="117" t="s">
        <v>182</v>
      </c>
      <c r="C58" s="184">
        <f>C59</f>
        <v>0</v>
      </c>
      <c r="D58" s="184">
        <f>D59</f>
        <v>0</v>
      </c>
      <c r="E58" s="184">
        <f>E59</f>
        <v>0</v>
      </c>
    </row>
    <row r="59" spans="1:5" ht="24" hidden="1" x14ac:dyDescent="0.25">
      <c r="A59" s="105" t="s">
        <v>183</v>
      </c>
      <c r="B59" s="117" t="s">
        <v>223</v>
      </c>
      <c r="C59" s="184">
        <f>Алекс.!C63</f>
        <v>0</v>
      </c>
      <c r="D59" s="184">
        <v>0</v>
      </c>
      <c r="E59" s="184">
        <v>0</v>
      </c>
    </row>
    <row r="60" spans="1:5" ht="15.75" hidden="1" x14ac:dyDescent="0.25">
      <c r="A60" s="40" t="s">
        <v>50</v>
      </c>
      <c r="B60" s="117" t="s">
        <v>185</v>
      </c>
      <c r="C60" s="184">
        <f>C61+C62</f>
        <v>0</v>
      </c>
      <c r="D60" s="184">
        <f>D61+D62</f>
        <v>0</v>
      </c>
      <c r="E60" s="184">
        <f>E61+E62</f>
        <v>0</v>
      </c>
    </row>
    <row r="61" spans="1:5" ht="24.75" hidden="1" x14ac:dyDescent="0.25">
      <c r="A61" s="40" t="s">
        <v>155</v>
      </c>
      <c r="B61" s="117" t="s">
        <v>224</v>
      </c>
      <c r="C61" s="184">
        <f>Алекс.!C65+Арж!C56+Бабин!C55+Кр.Ок!C59+Ларин!C56+Покл!C54+Речк!C58+Ряб!C59+Сам!C54+Солон!C57+Стеж!C54+Трехл!C54+Буз!C63+Шараш!C59+Ямин!C57</f>
        <v>0</v>
      </c>
      <c r="D61" s="184">
        <f>Алекс.!D65+Арж!D56+Бабин!D55+Кр.Ок!D59+Ларин!D56+Покл!D54+Речк!D58+Ряб!D59+Сам!D54+Солон!D57+Стеж!D54+Трехл!D54+Буз!D63+Шараш!D59+Ямин!D57</f>
        <v>0</v>
      </c>
      <c r="E61" s="184">
        <f>Алекс.!E65+Арж!E56+Бабин!E55+Кр.Ок!E59+Ларин!E56+Покл!E54+Речк!E58+Ряб!E59+Сам!E54+Солон!E57+Стеж!E54+Трехл!E54+Буз!E63+Шараш!E59+Ямин!E57</f>
        <v>0</v>
      </c>
    </row>
    <row r="62" spans="1:5" ht="24.75" hidden="1" x14ac:dyDescent="0.25">
      <c r="A62" s="40" t="s">
        <v>174</v>
      </c>
      <c r="B62" s="55" t="s">
        <v>172</v>
      </c>
      <c r="C62" s="184">
        <f>Кр.Ок!C60+Ряб!C60+Буз!C64+Ямин!C58</f>
        <v>0</v>
      </c>
      <c r="D62" s="184">
        <f>Арж!D57+Ларин!D57+Сам!D55+Шараш!D60</f>
        <v>0</v>
      </c>
      <c r="E62" s="184">
        <f>Бабин!E56+Покл!E55+Речк!E59+Солон!E58+Стеж!E55+Трехл!E55</f>
        <v>0</v>
      </c>
    </row>
    <row r="63" spans="1:5" ht="15.75" x14ac:dyDescent="0.25">
      <c r="A63" s="104" t="s">
        <v>187</v>
      </c>
      <c r="B63" s="118" t="s">
        <v>265</v>
      </c>
      <c r="C63" s="187">
        <f>C64+C67</f>
        <v>2474.1000000000008</v>
      </c>
      <c r="D63" s="187">
        <f>D64+D67</f>
        <v>2680.7</v>
      </c>
      <c r="E63" s="187">
        <f>E64+E67</f>
        <v>2896.5</v>
      </c>
    </row>
    <row r="64" spans="1:5" ht="24" x14ac:dyDescent="0.25">
      <c r="A64" s="104" t="s">
        <v>153</v>
      </c>
      <c r="B64" s="53" t="s">
        <v>266</v>
      </c>
      <c r="C64" s="187">
        <f>C65+C66</f>
        <v>382.9</v>
      </c>
      <c r="D64" s="187">
        <f>D65+D66</f>
        <v>377.7</v>
      </c>
      <c r="E64" s="187">
        <f>E65+E66</f>
        <v>377.7</v>
      </c>
    </row>
    <row r="65" spans="1:5" ht="36" x14ac:dyDescent="0.25">
      <c r="A65" s="105" t="s">
        <v>382</v>
      </c>
      <c r="B65" s="117" t="s">
        <v>334</v>
      </c>
      <c r="C65" s="184">
        <f>Алекс.!C68+Арж!C60+Бабин!C59+Кр.Ок!C63+Ларин!C60+Покл!C58+Речк!C62+Ряб!C63+Сам!C59+Солон!C61+Стеж!C58+Трехл!C58+Буз!C67+Шараш!C63+Ямин!C61</f>
        <v>52.9</v>
      </c>
      <c r="D65" s="184">
        <f>Алекс.!D68+Арж!D60+Бабин!D59+Кр.Ок!D63+Ларин!D60+Покл!D58+Речк!D62+Ряб!D63+Сам!D59+Солон!D61+Стеж!D58+Трехл!D58+Буз!D67+Шараш!D63+Ямин!D61</f>
        <v>47.699999999999996</v>
      </c>
      <c r="E65" s="184">
        <f>Алекс.!E68+Арж!E60+Бабин!E59+Кр.Ок!E63+Ларин!E60+Покл!E58+Речк!E62+Ряб!E63+Сам!E59+Солон!E61+Стеж!E58+Трехл!E58+Буз!E67+Шараш!E63+Ямин!E61</f>
        <v>47.699999999999996</v>
      </c>
    </row>
    <row r="66" spans="1:5" ht="60" x14ac:dyDescent="0.25">
      <c r="A66" s="105" t="s">
        <v>381</v>
      </c>
      <c r="B66" s="117" t="s">
        <v>334</v>
      </c>
      <c r="C66" s="184">
        <f>Стеж!C59+Трехл!C59+Сам!C58</f>
        <v>330</v>
      </c>
      <c r="D66" s="184">
        <f>Стеж!D59+Трехл!D59+Сам!D58</f>
        <v>330</v>
      </c>
      <c r="E66" s="184">
        <f>Стеж!E59+Трехл!E59+Сам!E58</f>
        <v>330</v>
      </c>
    </row>
    <row r="67" spans="1:5" ht="24" x14ac:dyDescent="0.25">
      <c r="A67" s="104" t="s">
        <v>188</v>
      </c>
      <c r="B67" s="118" t="s">
        <v>267</v>
      </c>
      <c r="C67" s="187">
        <f>C68</f>
        <v>2091.2000000000007</v>
      </c>
      <c r="D67" s="187">
        <f>D68</f>
        <v>2303</v>
      </c>
      <c r="E67" s="187">
        <f>E68</f>
        <v>2518.8000000000002</v>
      </c>
    </row>
    <row r="68" spans="1:5" ht="26.25" x14ac:dyDescent="0.25">
      <c r="A68" s="105" t="s">
        <v>189</v>
      </c>
      <c r="B68" s="117" t="s">
        <v>639</v>
      </c>
      <c r="C68" s="184">
        <f>Алекс.!C70+Арж!C62+Бабин!C61+Кр.Ок!C65+Ларин!C62+Покл!C60+Речк!C64+Ряб!C65+Сам!C61+Солон!C63+Стеж!C61+Трехл!C61+Буз!C69+Шараш!C65+Ямин!C63</f>
        <v>2091.2000000000007</v>
      </c>
      <c r="D68" s="184">
        <f>Алекс.!D70+Арж!D62+Бабин!D61+Кр.Ок!D65+Ларин!D62+Покл!D60+Речк!D64+Ряб!D65+Сам!D61+Солон!D63+Стеж!D61+Трехл!D61+Буз!D69+Шараш!D65+Ямин!D63</f>
        <v>2303</v>
      </c>
      <c r="E68" s="184">
        <f>Алекс.!E70+Арж!E62+Бабин!E61+Кр.Ок!E65+Ларин!E62+Покл!E60+Речк!E64+Ряб!E65+Сам!E61+Солон!E63+Стеж!E61+Трехл!E61+Буз!E69+Шараш!E65+Ямин!E63</f>
        <v>2518.8000000000002</v>
      </c>
    </row>
    <row r="69" spans="1:5" ht="15.75" x14ac:dyDescent="0.25">
      <c r="A69" s="81" t="s">
        <v>171</v>
      </c>
      <c r="B69" s="118" t="s">
        <v>268</v>
      </c>
      <c r="C69" s="236">
        <f>SUM(C70:C72)</f>
        <v>117692.80933</v>
      </c>
      <c r="D69" s="187">
        <f>SUM(D70:D72)</f>
        <v>36654.800000000003</v>
      </c>
      <c r="E69" s="187">
        <f>SUM(E70:E72)</f>
        <v>36654.800000000003</v>
      </c>
    </row>
    <row r="70" spans="1:5" ht="48" x14ac:dyDescent="0.25">
      <c r="A70" s="105" t="s">
        <v>169</v>
      </c>
      <c r="B70" s="117" t="s">
        <v>335</v>
      </c>
      <c r="C70" s="184">
        <f>Алекс.!C72+Арж!C64+Бабин!C63+Кр.Ок!C67+Ларин!C64+Покл!C62+Речк!C66+Ряб!C67+Сам!C63+Солон!C65+Стеж!C63+Трехл!C63+Буз!C71+Шараш!C67+Ямин!C65</f>
        <v>83740</v>
      </c>
      <c r="D70" s="184">
        <f>Алекс.!D72+Арж!D64+Бабин!D63+Кр.Ок!D67+Ларин!D64+Покл!D62+Речк!D66+Ряб!D67+Сам!D63+Солон!D65+Стеж!D63+Трехл!D63+Буз!D71+Шараш!D67+Ямин!D65</f>
        <v>0</v>
      </c>
      <c r="E70" s="184">
        <f>Алекс.!E72+Арж!E64+Бабин!E63+Кр.Ок!E67+Ларин!E64+Покл!E62+Речк!E66+Ряб!E67+Сам!E63+Солон!E65+Стеж!E63+Трехл!E63+Буз!E71+Шараш!E67+Ямин!E65</f>
        <v>0</v>
      </c>
    </row>
    <row r="71" spans="1:5" ht="24" x14ac:dyDescent="0.25">
      <c r="A71" s="105" t="s">
        <v>461</v>
      </c>
      <c r="B71" s="117" t="s">
        <v>336</v>
      </c>
      <c r="C71" s="230">
        <f>Алекс.!C73+Арж!C65+Бабин!C64+Кр.Ок!C68+Ларин!C65+Покл!C63+Речк!C67+Ряб!C68+Сам!C64+Солон!C66+Стеж!C64+Трехл!C64+Буз!C72+Шараш!C68+Ямин!C66</f>
        <v>33952.809330000004</v>
      </c>
      <c r="D71" s="184">
        <f>Алекс.!D73+Арж!D65+Бабин!D64+Кр.Ок!D68+Ларин!D65+Покл!D63+Речк!D67+Ряб!D68+Сам!D64+Солон!D66+Стеж!D64+Трехл!D64+Буз!D72+Шараш!D68+Ямин!D66</f>
        <v>36654.800000000003</v>
      </c>
      <c r="E71" s="184">
        <f>Алекс.!E73+Арж!E65+Бабин!E64+Кр.Ок!E68+Ларин!E65+Покл!E63+Речк!E67+Ряб!E68+Сам!E64+Солон!E66+Стеж!E64+Трехл!E64+Буз!E72+Шараш!E68+Ямин!E66</f>
        <v>36654.800000000003</v>
      </c>
    </row>
    <row r="72" spans="1:5" ht="15.75" hidden="1" x14ac:dyDescent="0.25">
      <c r="A72" s="105" t="s">
        <v>236</v>
      </c>
      <c r="B72" s="117" t="s">
        <v>225</v>
      </c>
      <c r="C72" s="203">
        <f>Алекс.!C74+Арж!C66+Бабин!C65+Кр.Ок!C69+Ларин!C66+Покл!C64+Речк!C68+Ряб!C69+Сам!C65+Солон!C67+Стеж!C65+Трехл!C65+Буз!C73+Шараш!C69+Ямин!C67</f>
        <v>0</v>
      </c>
      <c r="D72" s="184">
        <v>0</v>
      </c>
      <c r="E72" s="184">
        <v>0</v>
      </c>
    </row>
    <row r="73" spans="1:5" ht="15.75" x14ac:dyDescent="0.25">
      <c r="A73" s="272" t="s">
        <v>648</v>
      </c>
      <c r="B73" s="11" t="s">
        <v>647</v>
      </c>
      <c r="C73" s="204">
        <f>C74</f>
        <v>144</v>
      </c>
      <c r="D73" s="204">
        <f t="shared" ref="D73:E73" si="4">D74</f>
        <v>0</v>
      </c>
      <c r="E73" s="204">
        <f t="shared" si="4"/>
        <v>0</v>
      </c>
    </row>
    <row r="74" spans="1:5" ht="15.75" x14ac:dyDescent="0.25">
      <c r="A74" s="273" t="s">
        <v>651</v>
      </c>
      <c r="B74" s="10" t="s">
        <v>650</v>
      </c>
      <c r="C74" s="203">
        <f>Арж!C67+Кр.Ок!C70+Ларин!C67+Речк!C69+Трехл!C66+Буз!C74</f>
        <v>144</v>
      </c>
      <c r="D74" s="184">
        <v>0</v>
      </c>
      <c r="E74" s="184">
        <v>0</v>
      </c>
    </row>
    <row r="75" spans="1:5" ht="15.75" x14ac:dyDescent="0.25">
      <c r="A75" s="125" t="s">
        <v>26</v>
      </c>
      <c r="B75" s="123"/>
      <c r="C75" s="244">
        <f>SUM(C52+C9)</f>
        <v>249197.20932999998</v>
      </c>
      <c r="D75" s="271">
        <f>SUM(D52+D9)</f>
        <v>171276.69999999998</v>
      </c>
      <c r="E75" s="271">
        <f>SUM(E52+E9)</f>
        <v>175843.7</v>
      </c>
    </row>
    <row r="76" spans="1:5" x14ac:dyDescent="0.2">
      <c r="A76" s="49"/>
    </row>
    <row r="77" spans="1:5" x14ac:dyDescent="0.2">
      <c r="A77" s="49"/>
    </row>
    <row r="78" spans="1:5" x14ac:dyDescent="0.2">
      <c r="A78" s="49"/>
    </row>
    <row r="79" spans="1:5" x14ac:dyDescent="0.2">
      <c r="A79" s="49"/>
    </row>
    <row r="80" spans="1:5" x14ac:dyDescent="0.2">
      <c r="A80" s="49"/>
    </row>
    <row r="81" spans="1:1" x14ac:dyDescent="0.2">
      <c r="A81" s="49"/>
    </row>
    <row r="82" spans="1:1" x14ac:dyDescent="0.2">
      <c r="A82" s="49"/>
    </row>
    <row r="83" spans="1:1" x14ac:dyDescent="0.2">
      <c r="A83" s="49"/>
    </row>
    <row r="84" spans="1:1" x14ac:dyDescent="0.2">
      <c r="A84" s="49"/>
    </row>
    <row r="85" spans="1:1" x14ac:dyDescent="0.2">
      <c r="A85" s="49"/>
    </row>
    <row r="86" spans="1:1" x14ac:dyDescent="0.2">
      <c r="A86" s="49"/>
    </row>
    <row r="87" spans="1:1" x14ac:dyDescent="0.2">
      <c r="A87" s="49"/>
    </row>
    <row r="88" spans="1:1" x14ac:dyDescent="0.2">
      <c r="A88" s="49"/>
    </row>
    <row r="89" spans="1:1" x14ac:dyDescent="0.2">
      <c r="A89" s="49"/>
    </row>
    <row r="90" spans="1:1" x14ac:dyDescent="0.2">
      <c r="A90" s="49"/>
    </row>
    <row r="91" spans="1:1" x14ac:dyDescent="0.2">
      <c r="A91" s="49"/>
    </row>
    <row r="92" spans="1:1" x14ac:dyDescent="0.2">
      <c r="A92" s="49"/>
    </row>
    <row r="93" spans="1:1" x14ac:dyDescent="0.2">
      <c r="A93" s="49"/>
    </row>
  </sheetData>
  <mergeCells count="6">
    <mergeCell ref="A6:E6"/>
    <mergeCell ref="A5:E5"/>
    <mergeCell ref="B1:E1"/>
    <mergeCell ref="A3:E3"/>
    <mergeCell ref="A2:E2"/>
    <mergeCell ref="A4:E4"/>
  </mergeCells>
  <phoneticPr fontId="2" type="noConversion"/>
  <pageMargins left="0.78740157480314965" right="0.39370078740157483" top="0.28000000000000003" bottom="0.19685039370078741" header="0.17" footer="0.34"/>
  <pageSetup paperSize="9" scale="70" orientation="portrait" r:id="rId1"/>
  <headerFooter alignWithMargins="0"/>
  <rowBreaks count="1" manualBreakCount="1">
    <brk id="3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"/>
  <sheetViews>
    <sheetView view="pageBreakPreview" zoomScale="110" zoomScaleNormal="110" zoomScaleSheetLayoutView="110" workbookViewId="0">
      <pane xSplit="2" ySplit="9" topLeftCell="C148" activePane="bottomRight" state="frozen"/>
      <selection pane="topRight" activeCell="C1" sqref="C1"/>
      <selection pane="bottomLeft" activeCell="A10" sqref="A10"/>
      <selection pane="bottomRight" activeCell="C153" sqref="C153"/>
    </sheetView>
  </sheetViews>
  <sheetFormatPr defaultRowHeight="12.75" x14ac:dyDescent="0.2"/>
  <cols>
    <col min="1" max="1" width="55.5703125" style="13" customWidth="1"/>
    <col min="2" max="2" width="35.28515625" customWidth="1"/>
    <col min="3" max="3" width="17.28515625" customWidth="1"/>
    <col min="4" max="4" width="16.140625" customWidth="1"/>
    <col min="5" max="5" width="16" customWidth="1"/>
  </cols>
  <sheetData>
    <row r="1" spans="1:10" ht="15" x14ac:dyDescent="0.25">
      <c r="A1" s="14"/>
      <c r="B1" s="286" t="s">
        <v>548</v>
      </c>
      <c r="C1" s="286"/>
      <c r="D1" s="286"/>
      <c r="E1" s="286"/>
    </row>
    <row r="2" spans="1:10" ht="15" x14ac:dyDescent="0.25">
      <c r="A2" s="15"/>
      <c r="B2" s="287" t="s">
        <v>383</v>
      </c>
      <c r="C2" s="287"/>
      <c r="D2" s="287"/>
      <c r="E2" s="287"/>
    </row>
    <row r="3" spans="1:10" ht="15.75" x14ac:dyDescent="0.25">
      <c r="A3" s="16"/>
      <c r="B3" s="286" t="s">
        <v>551</v>
      </c>
      <c r="C3" s="286"/>
      <c r="D3" s="286"/>
      <c r="E3" s="286"/>
    </row>
    <row r="4" spans="1:10" ht="15.75" x14ac:dyDescent="0.25">
      <c r="A4" s="283" t="s">
        <v>112</v>
      </c>
      <c r="B4" s="283"/>
      <c r="C4" s="283"/>
      <c r="D4" s="283"/>
      <c r="E4" s="283"/>
      <c r="F4" s="82"/>
    </row>
    <row r="5" spans="1:10" ht="15.75" x14ac:dyDescent="0.25">
      <c r="A5" s="283" t="s">
        <v>550</v>
      </c>
      <c r="B5" s="283"/>
      <c r="C5" s="283"/>
      <c r="D5" s="283"/>
      <c r="E5" s="283"/>
      <c r="F5" s="83"/>
    </row>
    <row r="6" spans="1:10" ht="15.75" x14ac:dyDescent="0.25">
      <c r="A6" s="17"/>
      <c r="B6" s="18"/>
      <c r="C6" s="18"/>
      <c r="D6" s="284" t="s">
        <v>22</v>
      </c>
      <c r="E6" s="285"/>
      <c r="F6" s="82"/>
    </row>
    <row r="7" spans="1:10" ht="28.5" x14ac:dyDescent="0.2">
      <c r="A7" s="21" t="s">
        <v>4</v>
      </c>
      <c r="B7" s="20" t="s">
        <v>5</v>
      </c>
      <c r="C7" s="227" t="s">
        <v>468</v>
      </c>
      <c r="D7" s="227" t="s">
        <v>523</v>
      </c>
      <c r="E7" s="227" t="s">
        <v>549</v>
      </c>
      <c r="G7" s="126"/>
      <c r="H7" s="126"/>
      <c r="I7" s="126"/>
    </row>
    <row r="8" spans="1:10" ht="13.5" x14ac:dyDescent="0.2">
      <c r="A8" s="5">
        <v>1</v>
      </c>
      <c r="B8" s="143">
        <v>2</v>
      </c>
      <c r="C8" s="6">
        <v>3</v>
      </c>
      <c r="D8" s="6">
        <v>4</v>
      </c>
      <c r="E8" s="6">
        <v>5</v>
      </c>
    </row>
    <row r="9" spans="1:10" ht="15.75" x14ac:dyDescent="0.25">
      <c r="A9" s="72" t="s">
        <v>119</v>
      </c>
      <c r="B9" s="97" t="s">
        <v>6</v>
      </c>
      <c r="C9" s="218">
        <f>SUM(C10+C38)</f>
        <v>154291</v>
      </c>
      <c r="D9" s="218">
        <f>SUM(D10+D38)</f>
        <v>157332.49999999997</v>
      </c>
      <c r="E9" s="218">
        <f>SUM(E10+E38)</f>
        <v>163027.10000000003</v>
      </c>
    </row>
    <row r="10" spans="1:10" ht="15.75" x14ac:dyDescent="0.25">
      <c r="A10" s="72" t="s">
        <v>118</v>
      </c>
      <c r="B10" s="97"/>
      <c r="C10" s="218">
        <f>SUM(C11+C25+C35+C20)</f>
        <v>140556</v>
      </c>
      <c r="D10" s="218">
        <f>SUM(D11+D25+D35+D20)</f>
        <v>142966.49999999997</v>
      </c>
      <c r="E10" s="218">
        <f>SUM(E11+E25+E35+E20)</f>
        <v>147850.10000000003</v>
      </c>
    </row>
    <row r="11" spans="1:10" ht="15.75" x14ac:dyDescent="0.25">
      <c r="A11" s="72" t="s">
        <v>237</v>
      </c>
      <c r="B11" s="97" t="s">
        <v>8</v>
      </c>
      <c r="C11" s="218">
        <f>SUM(C12)</f>
        <v>123686.29999999999</v>
      </c>
      <c r="D11" s="218">
        <f>SUM(D12)</f>
        <v>125064.09999999999</v>
      </c>
      <c r="E11" s="218">
        <f>SUM(E12)</f>
        <v>129287.90000000001</v>
      </c>
      <c r="G11" s="102"/>
      <c r="H11" s="102"/>
      <c r="I11" s="102"/>
      <c r="J11" s="102"/>
    </row>
    <row r="12" spans="1:10" ht="15.75" x14ac:dyDescent="0.25">
      <c r="A12" s="72" t="s">
        <v>9</v>
      </c>
      <c r="B12" s="97" t="s">
        <v>10</v>
      </c>
      <c r="C12" s="218">
        <f>SUM(C13+C14+C16+C15+C17+C18+C19)</f>
        <v>123686.29999999999</v>
      </c>
      <c r="D12" s="218">
        <f>SUM(D13+D14+D16+D15+D17+D18+D19)</f>
        <v>125064.09999999999</v>
      </c>
      <c r="E12" s="218">
        <f t="shared" ref="E12" si="0">SUM(E13+E14+E16+E15+E17+E18+E19)</f>
        <v>129287.90000000001</v>
      </c>
    </row>
    <row r="13" spans="1:10" ht="48.75" x14ac:dyDescent="0.25">
      <c r="A13" s="30" t="s">
        <v>38</v>
      </c>
      <c r="B13" s="96" t="s">
        <v>113</v>
      </c>
      <c r="C13" s="203">
        <v>111066.7</v>
      </c>
      <c r="D13" s="203">
        <v>112695</v>
      </c>
      <c r="E13" s="203">
        <v>115991.1</v>
      </c>
      <c r="G13" s="95"/>
      <c r="H13" s="95"/>
      <c r="I13" s="95"/>
      <c r="J13" s="95"/>
    </row>
    <row r="14" spans="1:10" ht="72.75" hidden="1" x14ac:dyDescent="0.25">
      <c r="A14" s="30" t="s">
        <v>35</v>
      </c>
      <c r="B14" s="96" t="s">
        <v>114</v>
      </c>
      <c r="C14" s="203">
        <v>0</v>
      </c>
      <c r="D14" s="203">
        <v>0</v>
      </c>
      <c r="E14" s="203">
        <v>0</v>
      </c>
      <c r="G14" s="95"/>
      <c r="H14" s="95"/>
      <c r="I14" s="95"/>
      <c r="J14" s="95"/>
    </row>
    <row r="15" spans="1:10" ht="36.75" x14ac:dyDescent="0.25">
      <c r="A15" s="30" t="s">
        <v>36</v>
      </c>
      <c r="B15" s="96" t="s">
        <v>116</v>
      </c>
      <c r="C15" s="219">
        <v>1093.2</v>
      </c>
      <c r="D15" s="203">
        <v>0</v>
      </c>
      <c r="E15" s="203">
        <v>0</v>
      </c>
      <c r="G15" s="95"/>
      <c r="H15" s="95"/>
      <c r="I15" s="95"/>
      <c r="J15" s="95"/>
    </row>
    <row r="16" spans="1:10" ht="60.75" x14ac:dyDescent="0.25">
      <c r="A16" s="30" t="s">
        <v>226</v>
      </c>
      <c r="B16" s="96" t="s">
        <v>115</v>
      </c>
      <c r="C16" s="219">
        <v>783</v>
      </c>
      <c r="D16" s="203">
        <v>841.7</v>
      </c>
      <c r="E16" s="203">
        <v>904.8</v>
      </c>
    </row>
    <row r="17" spans="1:6" ht="96.75" hidden="1" x14ac:dyDescent="0.25">
      <c r="A17" s="40" t="s">
        <v>471</v>
      </c>
      <c r="B17" s="100" t="s">
        <v>472</v>
      </c>
      <c r="C17" s="219">
        <v>0</v>
      </c>
      <c r="D17" s="219">
        <v>0</v>
      </c>
      <c r="E17" s="219">
        <v>0</v>
      </c>
    </row>
    <row r="18" spans="1:6" ht="60.75" x14ac:dyDescent="0.25">
      <c r="A18" s="40" t="s">
        <v>563</v>
      </c>
      <c r="B18" s="10" t="s">
        <v>564</v>
      </c>
      <c r="C18" s="219">
        <v>20.5</v>
      </c>
      <c r="D18" s="219">
        <v>0</v>
      </c>
      <c r="E18" s="219">
        <v>0</v>
      </c>
    </row>
    <row r="19" spans="1:6" ht="60.75" x14ac:dyDescent="0.25">
      <c r="A19" s="40" t="s">
        <v>565</v>
      </c>
      <c r="B19" s="10" t="s">
        <v>566</v>
      </c>
      <c r="C19" s="219">
        <v>10722.9</v>
      </c>
      <c r="D19" s="219">
        <v>11527.4</v>
      </c>
      <c r="E19" s="219">
        <v>12392</v>
      </c>
    </row>
    <row r="20" spans="1:6" ht="24.75" x14ac:dyDescent="0.25">
      <c r="A20" s="38" t="s">
        <v>157</v>
      </c>
      <c r="B20" s="99" t="s">
        <v>158</v>
      </c>
      <c r="C20" s="218">
        <f>SUM(C21:C24)</f>
        <v>10393.699999999999</v>
      </c>
      <c r="D20" s="218">
        <f>SUM(D21:D24)</f>
        <v>10508.4</v>
      </c>
      <c r="E20" s="218">
        <f>SUM(E21:E24)</f>
        <v>10864.2</v>
      </c>
      <c r="F20" s="57"/>
    </row>
    <row r="21" spans="1:6" ht="72.75" x14ac:dyDescent="0.25">
      <c r="A21" s="30" t="s">
        <v>352</v>
      </c>
      <c r="B21" s="144" t="s">
        <v>356</v>
      </c>
      <c r="C21" s="219">
        <v>4696.8</v>
      </c>
      <c r="D21" s="219">
        <v>4710.1000000000004</v>
      </c>
      <c r="E21" s="219">
        <v>4977.5</v>
      </c>
    </row>
    <row r="22" spans="1:6" ht="84.75" x14ac:dyDescent="0.25">
      <c r="A22" s="93" t="s">
        <v>353</v>
      </c>
      <c r="B22" s="144" t="s">
        <v>357</v>
      </c>
      <c r="C22" s="219">
        <v>30.7</v>
      </c>
      <c r="D22" s="219">
        <v>31</v>
      </c>
      <c r="E22" s="219">
        <v>33</v>
      </c>
    </row>
    <row r="23" spans="1:6" ht="72" x14ac:dyDescent="0.25">
      <c r="A23" s="92" t="s">
        <v>354</v>
      </c>
      <c r="B23" s="144" t="s">
        <v>358</v>
      </c>
      <c r="C23" s="219">
        <v>6222.4</v>
      </c>
      <c r="D23" s="219">
        <v>6347.5</v>
      </c>
      <c r="E23" s="219">
        <v>6486.1</v>
      </c>
    </row>
    <row r="24" spans="1:6" ht="72" x14ac:dyDescent="0.25">
      <c r="A24" s="91" t="s">
        <v>355</v>
      </c>
      <c r="B24" s="144" t="s">
        <v>359</v>
      </c>
      <c r="C24" s="219">
        <v>-556.20000000000005</v>
      </c>
      <c r="D24" s="219">
        <v>-580.20000000000005</v>
      </c>
      <c r="E24" s="219">
        <v>-632.4</v>
      </c>
    </row>
    <row r="25" spans="1:6" ht="15.75" x14ac:dyDescent="0.25">
      <c r="A25" s="72" t="s">
        <v>11</v>
      </c>
      <c r="B25" s="97" t="s">
        <v>12</v>
      </c>
      <c r="C25" s="218">
        <f>SUM(C29+C31+C33)+C26</f>
        <v>5304</v>
      </c>
      <c r="D25" s="218">
        <f t="shared" ref="D25:E25" si="1">SUM(D29+D31+D33)+D26</f>
        <v>5519</v>
      </c>
      <c r="E25" s="218">
        <f t="shared" si="1"/>
        <v>5744</v>
      </c>
    </row>
    <row r="26" spans="1:6" ht="24.75" x14ac:dyDescent="0.25">
      <c r="A26" s="72" t="s">
        <v>385</v>
      </c>
      <c r="B26" s="97" t="s">
        <v>384</v>
      </c>
      <c r="C26" s="218">
        <f>C27+C28</f>
        <v>1064</v>
      </c>
      <c r="D26" s="218">
        <f t="shared" ref="D26:E26" si="2">D27+D28</f>
        <v>1176</v>
      </c>
      <c r="E26" s="218">
        <f t="shared" si="2"/>
        <v>1294</v>
      </c>
    </row>
    <row r="27" spans="1:6" ht="24.75" x14ac:dyDescent="0.25">
      <c r="A27" s="73" t="s">
        <v>514</v>
      </c>
      <c r="B27" s="96" t="s">
        <v>386</v>
      </c>
      <c r="C27" s="219">
        <v>700</v>
      </c>
      <c r="D27" s="219">
        <v>750</v>
      </c>
      <c r="E27" s="219">
        <v>760</v>
      </c>
    </row>
    <row r="28" spans="1:6" ht="36.75" x14ac:dyDescent="0.25">
      <c r="A28" s="73" t="s">
        <v>515</v>
      </c>
      <c r="B28" s="96" t="s">
        <v>387</v>
      </c>
      <c r="C28" s="219">
        <v>364</v>
      </c>
      <c r="D28" s="219">
        <v>426</v>
      </c>
      <c r="E28" s="219">
        <v>534</v>
      </c>
    </row>
    <row r="29" spans="1:6" ht="24.75" hidden="1" x14ac:dyDescent="0.25">
      <c r="A29" s="72" t="s">
        <v>52</v>
      </c>
      <c r="B29" s="97" t="s">
        <v>122</v>
      </c>
      <c r="C29" s="218">
        <f>C30</f>
        <v>0</v>
      </c>
      <c r="D29" s="218">
        <f>D30</f>
        <v>0</v>
      </c>
      <c r="E29" s="218">
        <f>E30</f>
        <v>0</v>
      </c>
    </row>
    <row r="30" spans="1:6" ht="15.75" hidden="1" x14ac:dyDescent="0.25">
      <c r="A30" s="73" t="s">
        <v>52</v>
      </c>
      <c r="B30" s="96" t="s">
        <v>123</v>
      </c>
      <c r="C30" s="219"/>
      <c r="D30" s="219">
        <v>0</v>
      </c>
      <c r="E30" s="219">
        <v>0</v>
      </c>
    </row>
    <row r="31" spans="1:6" ht="15.75" x14ac:dyDescent="0.25">
      <c r="A31" s="72" t="s">
        <v>13</v>
      </c>
      <c r="B31" s="97" t="s">
        <v>124</v>
      </c>
      <c r="C31" s="218">
        <f>C32</f>
        <v>2622</v>
      </c>
      <c r="D31" s="218">
        <f>D32</f>
        <v>2678</v>
      </c>
      <c r="E31" s="218">
        <f>E32</f>
        <v>2735</v>
      </c>
    </row>
    <row r="32" spans="1:6" ht="15.75" x14ac:dyDescent="0.25">
      <c r="A32" s="73" t="s">
        <v>13</v>
      </c>
      <c r="B32" s="100" t="s">
        <v>2</v>
      </c>
      <c r="C32" s="219">
        <v>2622</v>
      </c>
      <c r="D32" s="219">
        <v>2678</v>
      </c>
      <c r="E32" s="219">
        <v>2735</v>
      </c>
    </row>
    <row r="33" spans="1:5" ht="24.75" x14ac:dyDescent="0.25">
      <c r="A33" s="72" t="s">
        <v>229</v>
      </c>
      <c r="B33" s="99" t="s">
        <v>230</v>
      </c>
      <c r="C33" s="218">
        <f>C34</f>
        <v>1618</v>
      </c>
      <c r="D33" s="218">
        <f>D34</f>
        <v>1665</v>
      </c>
      <c r="E33" s="218">
        <f>E34</f>
        <v>1715</v>
      </c>
    </row>
    <row r="34" spans="1:5" ht="24.75" x14ac:dyDescent="0.25">
      <c r="A34" s="73" t="s">
        <v>231</v>
      </c>
      <c r="B34" s="100" t="s">
        <v>232</v>
      </c>
      <c r="C34" s="219">
        <v>1618</v>
      </c>
      <c r="D34" s="219">
        <v>1665</v>
      </c>
      <c r="E34" s="219">
        <v>1715</v>
      </c>
    </row>
    <row r="35" spans="1:5" ht="15.75" x14ac:dyDescent="0.25">
      <c r="A35" s="72" t="s">
        <v>53</v>
      </c>
      <c r="B35" s="97" t="s">
        <v>54</v>
      </c>
      <c r="C35" s="218">
        <f t="shared" ref="C35:E36" si="3">SUM(C36)</f>
        <v>1172</v>
      </c>
      <c r="D35" s="218">
        <f t="shared" si="3"/>
        <v>1875</v>
      </c>
      <c r="E35" s="218">
        <f t="shared" si="3"/>
        <v>1954</v>
      </c>
    </row>
    <row r="36" spans="1:5" ht="24.75" x14ac:dyDescent="0.25">
      <c r="A36" s="73" t="s">
        <v>55</v>
      </c>
      <c r="B36" s="96" t="s">
        <v>56</v>
      </c>
      <c r="C36" s="219">
        <f t="shared" si="3"/>
        <v>1172</v>
      </c>
      <c r="D36" s="219">
        <f t="shared" si="3"/>
        <v>1875</v>
      </c>
      <c r="E36" s="219">
        <f t="shared" si="3"/>
        <v>1954</v>
      </c>
    </row>
    <row r="37" spans="1:5" ht="36.75" x14ac:dyDescent="0.25">
      <c r="A37" s="73" t="s">
        <v>57</v>
      </c>
      <c r="B37" s="96" t="s">
        <v>129</v>
      </c>
      <c r="C37" s="219">
        <v>1172</v>
      </c>
      <c r="D37" s="219">
        <v>1875</v>
      </c>
      <c r="E37" s="219">
        <v>1954</v>
      </c>
    </row>
    <row r="38" spans="1:5" ht="15.75" x14ac:dyDescent="0.25">
      <c r="A38" s="72" t="s">
        <v>120</v>
      </c>
      <c r="B38" s="96"/>
      <c r="C38" s="218">
        <f>SUM(C39+C50+C54+C59)</f>
        <v>13735</v>
      </c>
      <c r="D38" s="218">
        <f>SUM(D39+D50+D54+D59)</f>
        <v>14366</v>
      </c>
      <c r="E38" s="218">
        <f>SUM(E39+E50+E54+E59)</f>
        <v>15177</v>
      </c>
    </row>
    <row r="39" spans="1:5" ht="24.75" x14ac:dyDescent="0.25">
      <c r="A39" s="72" t="s">
        <v>15</v>
      </c>
      <c r="B39" s="97" t="s">
        <v>16</v>
      </c>
      <c r="C39" s="218">
        <f>SUM(C40+C47)</f>
        <v>12114</v>
      </c>
      <c r="D39" s="218">
        <f>SUM(D40+D47)</f>
        <v>12675</v>
      </c>
      <c r="E39" s="218">
        <f>SUM(E40+E47)</f>
        <v>13237</v>
      </c>
    </row>
    <row r="40" spans="1:5" ht="60.75" x14ac:dyDescent="0.25">
      <c r="A40" s="75" t="s">
        <v>249</v>
      </c>
      <c r="B40" s="96" t="s">
        <v>17</v>
      </c>
      <c r="C40" s="219">
        <f>C41+C43+C45</f>
        <v>12114</v>
      </c>
      <c r="D40" s="219">
        <f t="shared" ref="D40:E40" si="4">D41+D43+D45</f>
        <v>12675</v>
      </c>
      <c r="E40" s="219">
        <f t="shared" si="4"/>
        <v>13237</v>
      </c>
    </row>
    <row r="41" spans="1:5" ht="48.75" x14ac:dyDescent="0.25">
      <c r="A41" s="36" t="s">
        <v>18</v>
      </c>
      <c r="B41" s="100" t="s">
        <v>75</v>
      </c>
      <c r="C41" s="219">
        <f>C42</f>
        <v>10000</v>
      </c>
      <c r="D41" s="219">
        <f t="shared" ref="D41:E41" si="5">D42</f>
        <v>10500</v>
      </c>
      <c r="E41" s="219">
        <f t="shared" si="5"/>
        <v>11000</v>
      </c>
    </row>
    <row r="42" spans="1:5" ht="60.75" x14ac:dyDescent="0.25">
      <c r="A42" s="133" t="s">
        <v>245</v>
      </c>
      <c r="B42" s="100" t="s">
        <v>337</v>
      </c>
      <c r="C42" s="219">
        <v>10000</v>
      </c>
      <c r="D42" s="219">
        <v>10500</v>
      </c>
      <c r="E42" s="219">
        <v>11000</v>
      </c>
    </row>
    <row r="43" spans="1:5" ht="60.75" x14ac:dyDescent="0.25">
      <c r="A43" s="73" t="s">
        <v>148</v>
      </c>
      <c r="B43" s="96" t="s">
        <v>338</v>
      </c>
      <c r="C43" s="219">
        <f>C44</f>
        <v>1700</v>
      </c>
      <c r="D43" s="219">
        <f t="shared" ref="D43:E43" si="6">D44</f>
        <v>1750</v>
      </c>
      <c r="E43" s="219">
        <f t="shared" si="6"/>
        <v>1800</v>
      </c>
    </row>
    <row r="44" spans="1:5" ht="48.75" x14ac:dyDescent="0.25">
      <c r="A44" s="73" t="s">
        <v>80</v>
      </c>
      <c r="B44" s="96" t="s">
        <v>339</v>
      </c>
      <c r="C44" s="219">
        <v>1700</v>
      </c>
      <c r="D44" s="219">
        <v>1750</v>
      </c>
      <c r="E44" s="219">
        <v>1800</v>
      </c>
    </row>
    <row r="45" spans="1:5" ht="60.75" x14ac:dyDescent="0.25">
      <c r="A45" s="36" t="s">
        <v>160</v>
      </c>
      <c r="B45" s="96" t="s">
        <v>19</v>
      </c>
      <c r="C45" s="219">
        <f>C46</f>
        <v>414</v>
      </c>
      <c r="D45" s="219">
        <f t="shared" ref="D45:E45" si="7">D46</f>
        <v>425</v>
      </c>
      <c r="E45" s="219">
        <f t="shared" si="7"/>
        <v>437</v>
      </c>
    </row>
    <row r="46" spans="1:5" ht="48.75" x14ac:dyDescent="0.25">
      <c r="A46" s="73" t="s">
        <v>149</v>
      </c>
      <c r="B46" s="96" t="s">
        <v>340</v>
      </c>
      <c r="C46" s="219">
        <v>414</v>
      </c>
      <c r="D46" s="219">
        <v>425</v>
      </c>
      <c r="E46" s="219">
        <v>437</v>
      </c>
    </row>
    <row r="47" spans="1:5" ht="60.75" hidden="1" x14ac:dyDescent="0.25">
      <c r="A47" s="74" t="s">
        <v>510</v>
      </c>
      <c r="B47" s="96" t="s">
        <v>511</v>
      </c>
      <c r="C47" s="219">
        <f>C48</f>
        <v>0</v>
      </c>
      <c r="D47" s="219">
        <f t="shared" ref="D47:E48" si="8">D48</f>
        <v>0</v>
      </c>
      <c r="E47" s="219">
        <f t="shared" si="8"/>
        <v>0</v>
      </c>
    </row>
    <row r="48" spans="1:5" ht="60.75" hidden="1" x14ac:dyDescent="0.25">
      <c r="A48" s="74" t="s">
        <v>510</v>
      </c>
      <c r="B48" s="96" t="s">
        <v>512</v>
      </c>
      <c r="C48" s="219">
        <f>C49</f>
        <v>0</v>
      </c>
      <c r="D48" s="219">
        <f t="shared" si="8"/>
        <v>0</v>
      </c>
      <c r="E48" s="219">
        <f t="shared" si="8"/>
        <v>0</v>
      </c>
    </row>
    <row r="49" spans="1:5" ht="60.75" hidden="1" x14ac:dyDescent="0.25">
      <c r="A49" s="74" t="s">
        <v>510</v>
      </c>
      <c r="B49" s="96" t="s">
        <v>513</v>
      </c>
      <c r="C49" s="219"/>
      <c r="D49" s="219"/>
      <c r="E49" s="219"/>
    </row>
    <row r="50" spans="1:5" ht="15.75" x14ac:dyDescent="0.25">
      <c r="A50" s="72" t="s">
        <v>58</v>
      </c>
      <c r="B50" s="97" t="s">
        <v>59</v>
      </c>
      <c r="C50" s="218">
        <f>C51</f>
        <v>835</v>
      </c>
      <c r="D50" s="218">
        <f>D51</f>
        <v>860</v>
      </c>
      <c r="E50" s="218">
        <f>E51</f>
        <v>870</v>
      </c>
    </row>
    <row r="51" spans="1:5" ht="15.75" x14ac:dyDescent="0.25">
      <c r="A51" s="73" t="s">
        <v>60</v>
      </c>
      <c r="B51" s="96" t="s">
        <v>341</v>
      </c>
      <c r="C51" s="219">
        <f>C52+C53</f>
        <v>835</v>
      </c>
      <c r="D51" s="219">
        <f>D52+D53</f>
        <v>860</v>
      </c>
      <c r="E51" s="219">
        <f>E52+E53</f>
        <v>870</v>
      </c>
    </row>
    <row r="52" spans="1:5" ht="25.5" customHeight="1" x14ac:dyDescent="0.25">
      <c r="A52" s="220" t="s">
        <v>545</v>
      </c>
      <c r="B52" s="96" t="s">
        <v>543</v>
      </c>
      <c r="C52" s="219">
        <v>235</v>
      </c>
      <c r="D52" s="219">
        <v>235</v>
      </c>
      <c r="E52" s="219">
        <v>235</v>
      </c>
    </row>
    <row r="53" spans="1:5" ht="15.75" x14ac:dyDescent="0.25">
      <c r="A53" s="73" t="s">
        <v>246</v>
      </c>
      <c r="B53" s="96" t="s">
        <v>544</v>
      </c>
      <c r="C53" s="219">
        <v>600</v>
      </c>
      <c r="D53" s="219">
        <v>625</v>
      </c>
      <c r="E53" s="219">
        <v>635</v>
      </c>
    </row>
    <row r="54" spans="1:5" ht="15.75" x14ac:dyDescent="0.25">
      <c r="A54" s="72" t="s">
        <v>61</v>
      </c>
      <c r="B54" s="97" t="s">
        <v>62</v>
      </c>
      <c r="C54" s="218">
        <f>SUM(C55+C57)</f>
        <v>456</v>
      </c>
      <c r="D54" s="218">
        <f>SUM(D55+D57)</f>
        <v>491</v>
      </c>
      <c r="E54" s="218">
        <f>SUM(E55+E57)</f>
        <v>726</v>
      </c>
    </row>
    <row r="55" spans="1:5" ht="60.75" x14ac:dyDescent="0.25">
      <c r="A55" s="74" t="s">
        <v>227</v>
      </c>
      <c r="B55" s="96" t="s">
        <v>63</v>
      </c>
      <c r="C55" s="219">
        <f>SUM(C56)</f>
        <v>160</v>
      </c>
      <c r="D55" s="219">
        <f>SUM(D56)</f>
        <v>195</v>
      </c>
      <c r="E55" s="219">
        <f>SUM(E56)</f>
        <v>430</v>
      </c>
    </row>
    <row r="56" spans="1:5" ht="60.75" x14ac:dyDescent="0.25">
      <c r="A56" s="75" t="s">
        <v>81</v>
      </c>
      <c r="B56" s="96" t="s">
        <v>78</v>
      </c>
      <c r="C56" s="219">
        <v>160</v>
      </c>
      <c r="D56" s="219">
        <v>195</v>
      </c>
      <c r="E56" s="219">
        <v>430</v>
      </c>
    </row>
    <row r="57" spans="1:5" ht="24" x14ac:dyDescent="0.25">
      <c r="A57" s="198" t="s">
        <v>161</v>
      </c>
      <c r="B57" s="96" t="s">
        <v>64</v>
      </c>
      <c r="C57" s="219">
        <f>C58</f>
        <v>296</v>
      </c>
      <c r="D57" s="219">
        <f>D58</f>
        <v>296</v>
      </c>
      <c r="E57" s="219">
        <f>E58</f>
        <v>296</v>
      </c>
    </row>
    <row r="58" spans="1:5" ht="36.75" x14ac:dyDescent="0.25">
      <c r="A58" s="30" t="s">
        <v>247</v>
      </c>
      <c r="B58" s="98" t="s">
        <v>248</v>
      </c>
      <c r="C58" s="219">
        <v>296</v>
      </c>
      <c r="D58" s="219">
        <v>296</v>
      </c>
      <c r="E58" s="219">
        <v>296</v>
      </c>
    </row>
    <row r="59" spans="1:5" ht="15.75" x14ac:dyDescent="0.25">
      <c r="A59" s="72" t="s">
        <v>20</v>
      </c>
      <c r="B59" s="97" t="s">
        <v>21</v>
      </c>
      <c r="C59" s="218">
        <f>C60</f>
        <v>330</v>
      </c>
      <c r="D59" s="218">
        <f t="shared" ref="D59:E59" si="9">D60</f>
        <v>340</v>
      </c>
      <c r="E59" s="218">
        <f t="shared" si="9"/>
        <v>344</v>
      </c>
    </row>
    <row r="60" spans="1:5" ht="24.75" x14ac:dyDescent="0.25">
      <c r="A60" s="30" t="s">
        <v>400</v>
      </c>
      <c r="B60" s="98" t="s">
        <v>430</v>
      </c>
      <c r="C60" s="218">
        <f>C61+C66+C69+C72+C75+C77+C85+C90+C95+C102+C82</f>
        <v>330</v>
      </c>
      <c r="D60" s="218">
        <f t="shared" ref="D60:E60" si="10">D61+D66+D69+D72+D75+D77+D85+D90+D95+D102+D82</f>
        <v>340</v>
      </c>
      <c r="E60" s="218">
        <f t="shared" si="10"/>
        <v>344</v>
      </c>
    </row>
    <row r="61" spans="1:5" ht="36.75" x14ac:dyDescent="0.25">
      <c r="A61" s="38" t="s">
        <v>401</v>
      </c>
      <c r="B61" s="153" t="s">
        <v>402</v>
      </c>
      <c r="C61" s="218">
        <f>C62+C63+C64+C65</f>
        <v>61</v>
      </c>
      <c r="D61" s="218">
        <f t="shared" ref="D61:E61" si="11">D62+D63+D64+D65</f>
        <v>71</v>
      </c>
      <c r="E61" s="218">
        <f t="shared" si="11"/>
        <v>75</v>
      </c>
    </row>
    <row r="62" spans="1:5" ht="84.75" x14ac:dyDescent="0.25">
      <c r="A62" s="40" t="s">
        <v>473</v>
      </c>
      <c r="B62" s="127" t="s">
        <v>429</v>
      </c>
      <c r="C62" s="203">
        <v>30</v>
      </c>
      <c r="D62" s="203">
        <v>40</v>
      </c>
      <c r="E62" s="203">
        <v>44</v>
      </c>
    </row>
    <row r="63" spans="1:5" ht="60.75" x14ac:dyDescent="0.25">
      <c r="A63" s="40" t="s">
        <v>474</v>
      </c>
      <c r="B63" s="127" t="s">
        <v>428</v>
      </c>
      <c r="C63" s="203">
        <v>15</v>
      </c>
      <c r="D63" s="203">
        <v>15</v>
      </c>
      <c r="E63" s="203">
        <v>15</v>
      </c>
    </row>
    <row r="64" spans="1:5" ht="84.75" x14ac:dyDescent="0.25">
      <c r="A64" s="40" t="s">
        <v>475</v>
      </c>
      <c r="B64" s="127" t="s">
        <v>467</v>
      </c>
      <c r="C64" s="203">
        <v>16</v>
      </c>
      <c r="D64" s="203">
        <v>16</v>
      </c>
      <c r="E64" s="203">
        <v>16</v>
      </c>
    </row>
    <row r="65" spans="1:5" ht="84.75" hidden="1" x14ac:dyDescent="0.25">
      <c r="A65" s="40" t="s">
        <v>476</v>
      </c>
      <c r="B65" s="127" t="s">
        <v>477</v>
      </c>
      <c r="C65" s="203"/>
      <c r="D65" s="203"/>
      <c r="E65" s="203"/>
    </row>
    <row r="66" spans="1:5" ht="60.75" x14ac:dyDescent="0.25">
      <c r="A66" s="38" t="s">
        <v>403</v>
      </c>
      <c r="B66" s="153" t="s">
        <v>404</v>
      </c>
      <c r="C66" s="218">
        <f>C67+C68</f>
        <v>48</v>
      </c>
      <c r="D66" s="218">
        <f t="shared" ref="D66:E66" si="12">D67+D68</f>
        <v>48</v>
      </c>
      <c r="E66" s="218">
        <f t="shared" si="12"/>
        <v>48</v>
      </c>
    </row>
    <row r="67" spans="1:5" ht="96.75" x14ac:dyDescent="0.25">
      <c r="A67" s="30" t="s">
        <v>478</v>
      </c>
      <c r="B67" s="98" t="s">
        <v>567</v>
      </c>
      <c r="C67" s="219">
        <v>25</v>
      </c>
      <c r="D67" s="219">
        <v>25</v>
      </c>
      <c r="E67" s="219">
        <v>25</v>
      </c>
    </row>
    <row r="68" spans="1:5" ht="72.75" x14ac:dyDescent="0.25">
      <c r="A68" s="30" t="s">
        <v>479</v>
      </c>
      <c r="B68" s="98" t="s">
        <v>480</v>
      </c>
      <c r="C68" s="219">
        <v>23</v>
      </c>
      <c r="D68" s="219">
        <v>23</v>
      </c>
      <c r="E68" s="219">
        <v>23</v>
      </c>
    </row>
    <row r="69" spans="1:5" ht="48.75" x14ac:dyDescent="0.25">
      <c r="A69" s="38" t="s">
        <v>405</v>
      </c>
      <c r="B69" s="153" t="s">
        <v>406</v>
      </c>
      <c r="C69" s="218">
        <f>C70+C71</f>
        <v>26</v>
      </c>
      <c r="D69" s="218">
        <f t="shared" ref="D69:E69" si="13">D70+D71</f>
        <v>26</v>
      </c>
      <c r="E69" s="218">
        <f t="shared" si="13"/>
        <v>26</v>
      </c>
    </row>
    <row r="70" spans="1:5" ht="60.75" x14ac:dyDescent="0.25">
      <c r="A70" s="30" t="s">
        <v>407</v>
      </c>
      <c r="B70" s="98" t="s">
        <v>427</v>
      </c>
      <c r="C70" s="219">
        <v>26</v>
      </c>
      <c r="D70" s="219">
        <v>26</v>
      </c>
      <c r="E70" s="219">
        <v>26</v>
      </c>
    </row>
    <row r="71" spans="1:5" ht="60.75" hidden="1" x14ac:dyDescent="0.25">
      <c r="A71" s="30" t="s">
        <v>407</v>
      </c>
      <c r="B71" s="98" t="s">
        <v>438</v>
      </c>
      <c r="C71" s="219"/>
      <c r="D71" s="219"/>
      <c r="E71" s="219"/>
    </row>
    <row r="72" spans="1:5" ht="48.75" x14ac:dyDescent="0.25">
      <c r="A72" s="38" t="s">
        <v>408</v>
      </c>
      <c r="B72" s="153" t="s">
        <v>409</v>
      </c>
      <c r="C72" s="218">
        <f>C73+C74</f>
        <v>28</v>
      </c>
      <c r="D72" s="218">
        <f t="shared" ref="D72:E72" si="14">D73+D74</f>
        <v>28</v>
      </c>
      <c r="E72" s="218">
        <f t="shared" si="14"/>
        <v>28</v>
      </c>
    </row>
    <row r="73" spans="1:5" ht="48.75" x14ac:dyDescent="0.25">
      <c r="A73" s="30" t="s">
        <v>408</v>
      </c>
      <c r="B73" s="98" t="s">
        <v>426</v>
      </c>
      <c r="C73" s="219">
        <v>28</v>
      </c>
      <c r="D73" s="219">
        <v>28</v>
      </c>
      <c r="E73" s="219">
        <v>28</v>
      </c>
    </row>
    <row r="74" spans="1:5" ht="84" hidden="1" x14ac:dyDescent="0.25">
      <c r="A74" s="198" t="s">
        <v>481</v>
      </c>
      <c r="B74" s="98" t="s">
        <v>482</v>
      </c>
      <c r="C74" s="219"/>
      <c r="D74" s="219"/>
      <c r="E74" s="219"/>
    </row>
    <row r="75" spans="1:5" ht="36.75" hidden="1" x14ac:dyDescent="0.25">
      <c r="A75" s="38" t="s">
        <v>410</v>
      </c>
      <c r="B75" s="153" t="s">
        <v>411</v>
      </c>
      <c r="C75" s="218">
        <f>C76</f>
        <v>0</v>
      </c>
      <c r="D75" s="218">
        <f t="shared" ref="D75:E75" si="15">D76</f>
        <v>0</v>
      </c>
      <c r="E75" s="218">
        <f t="shared" si="15"/>
        <v>0</v>
      </c>
    </row>
    <row r="76" spans="1:5" ht="60" hidden="1" x14ac:dyDescent="0.25">
      <c r="A76" s="198" t="s">
        <v>483</v>
      </c>
      <c r="B76" s="98" t="s">
        <v>425</v>
      </c>
      <c r="C76" s="219"/>
      <c r="D76" s="219"/>
      <c r="E76" s="219"/>
    </row>
    <row r="77" spans="1:5" ht="48.75" x14ac:dyDescent="0.25">
      <c r="A77" s="38" t="s">
        <v>412</v>
      </c>
      <c r="B77" s="153" t="s">
        <v>413</v>
      </c>
      <c r="C77" s="218">
        <f>C78+C79+C80+C81</f>
        <v>36</v>
      </c>
      <c r="D77" s="218">
        <f t="shared" ref="D77:E77" si="16">D78+D79+D80+D81</f>
        <v>36</v>
      </c>
      <c r="E77" s="218">
        <f t="shared" si="16"/>
        <v>36</v>
      </c>
    </row>
    <row r="78" spans="1:5" ht="60" hidden="1" x14ac:dyDescent="0.25">
      <c r="A78" s="198" t="s">
        <v>484</v>
      </c>
      <c r="B78" s="98" t="s">
        <v>539</v>
      </c>
      <c r="C78" s="219"/>
      <c r="D78" s="219"/>
      <c r="E78" s="219"/>
    </row>
    <row r="79" spans="1:5" ht="48.75" x14ac:dyDescent="0.25">
      <c r="A79" s="30" t="s">
        <v>412</v>
      </c>
      <c r="B79" s="98" t="s">
        <v>424</v>
      </c>
      <c r="C79" s="219">
        <v>18</v>
      </c>
      <c r="D79" s="219">
        <v>18</v>
      </c>
      <c r="E79" s="219">
        <v>18</v>
      </c>
    </row>
    <row r="80" spans="1:5" ht="48.75" hidden="1" x14ac:dyDescent="0.25">
      <c r="A80" s="30" t="s">
        <v>412</v>
      </c>
      <c r="B80" s="98" t="s">
        <v>423</v>
      </c>
      <c r="C80" s="219"/>
      <c r="D80" s="219"/>
      <c r="E80" s="219"/>
    </row>
    <row r="81" spans="1:5" ht="84.75" x14ac:dyDescent="0.25">
      <c r="A81" s="40" t="s">
        <v>476</v>
      </c>
      <c r="B81" s="127" t="s">
        <v>540</v>
      </c>
      <c r="C81" s="219">
        <v>18</v>
      </c>
      <c r="D81" s="219">
        <v>18</v>
      </c>
      <c r="E81" s="219">
        <v>18</v>
      </c>
    </row>
    <row r="82" spans="1:5" ht="48.75" x14ac:dyDescent="0.25">
      <c r="A82" s="38" t="s">
        <v>485</v>
      </c>
      <c r="B82" s="153" t="s">
        <v>486</v>
      </c>
      <c r="C82" s="218">
        <f>C84+C83</f>
        <v>13</v>
      </c>
      <c r="D82" s="218">
        <f t="shared" ref="D82:E82" si="17">D84+D83</f>
        <v>13</v>
      </c>
      <c r="E82" s="218">
        <f t="shared" si="17"/>
        <v>13</v>
      </c>
    </row>
    <row r="83" spans="1:5" ht="94.5" customHeight="1" x14ac:dyDescent="0.25">
      <c r="A83" s="199" t="s">
        <v>542</v>
      </c>
      <c r="B83" s="98" t="s">
        <v>541</v>
      </c>
      <c r="C83" s="219">
        <v>7</v>
      </c>
      <c r="D83" s="219">
        <v>7</v>
      </c>
      <c r="E83" s="219">
        <v>7</v>
      </c>
    </row>
    <row r="84" spans="1:5" ht="60" x14ac:dyDescent="0.25">
      <c r="A84" s="199" t="s">
        <v>487</v>
      </c>
      <c r="B84" s="98" t="s">
        <v>488</v>
      </c>
      <c r="C84" s="219">
        <v>6</v>
      </c>
      <c r="D84" s="219">
        <v>6</v>
      </c>
      <c r="E84" s="219">
        <v>6</v>
      </c>
    </row>
    <row r="85" spans="1:5" ht="36" x14ac:dyDescent="0.25">
      <c r="A85" s="200" t="s">
        <v>414</v>
      </c>
      <c r="B85" s="153" t="s">
        <v>415</v>
      </c>
      <c r="C85" s="218">
        <f>C86+C87+C88+C89</f>
        <v>31</v>
      </c>
      <c r="D85" s="218">
        <f>D86+D87+D88+D89</f>
        <v>31</v>
      </c>
      <c r="E85" s="218">
        <f>E86+E87+E88+E89</f>
        <v>31</v>
      </c>
    </row>
    <row r="86" spans="1:5" ht="132" x14ac:dyDescent="0.25">
      <c r="A86" s="199" t="s">
        <v>489</v>
      </c>
      <c r="B86" s="98" t="s">
        <v>422</v>
      </c>
      <c r="C86" s="219">
        <v>6</v>
      </c>
      <c r="D86" s="219">
        <v>6</v>
      </c>
      <c r="E86" s="219">
        <v>6</v>
      </c>
    </row>
    <row r="87" spans="1:5" ht="72" hidden="1" x14ac:dyDescent="0.25">
      <c r="A87" s="199" t="s">
        <v>490</v>
      </c>
      <c r="B87" s="98" t="s">
        <v>421</v>
      </c>
      <c r="C87" s="219"/>
      <c r="D87" s="219"/>
      <c r="E87" s="219"/>
    </row>
    <row r="88" spans="1:5" ht="96" x14ac:dyDescent="0.25">
      <c r="A88" s="199" t="s">
        <v>491</v>
      </c>
      <c r="B88" s="98" t="s">
        <v>492</v>
      </c>
      <c r="C88" s="219">
        <v>25</v>
      </c>
      <c r="D88" s="219">
        <v>25</v>
      </c>
      <c r="E88" s="219">
        <v>25</v>
      </c>
    </row>
    <row r="89" spans="1:5" ht="60" hidden="1" x14ac:dyDescent="0.25">
      <c r="A89" s="199" t="s">
        <v>493</v>
      </c>
      <c r="B89" s="98" t="s">
        <v>420</v>
      </c>
      <c r="C89" s="219"/>
      <c r="D89" s="219"/>
      <c r="E89" s="219"/>
    </row>
    <row r="90" spans="1:5" ht="48.75" x14ac:dyDescent="0.25">
      <c r="A90" s="38" t="s">
        <v>416</v>
      </c>
      <c r="B90" s="153" t="s">
        <v>417</v>
      </c>
      <c r="C90" s="218">
        <f>C92+C93+C94+C91</f>
        <v>49</v>
      </c>
      <c r="D90" s="218">
        <f t="shared" ref="D90:E90" si="18">D92+D93+D94+D91</f>
        <v>49</v>
      </c>
      <c r="E90" s="218">
        <f t="shared" si="18"/>
        <v>49</v>
      </c>
    </row>
    <row r="91" spans="1:5" ht="84" hidden="1" x14ac:dyDescent="0.25">
      <c r="A91" s="199" t="s">
        <v>495</v>
      </c>
      <c r="B91" s="98" t="s">
        <v>494</v>
      </c>
      <c r="C91" s="219"/>
      <c r="D91" s="219"/>
      <c r="E91" s="219"/>
    </row>
    <row r="92" spans="1:5" ht="168" hidden="1" x14ac:dyDescent="0.25">
      <c r="A92" s="199" t="s">
        <v>496</v>
      </c>
      <c r="B92" s="98" t="s">
        <v>419</v>
      </c>
      <c r="C92" s="219"/>
      <c r="D92" s="219"/>
      <c r="E92" s="219"/>
    </row>
    <row r="93" spans="1:5" ht="72.75" x14ac:dyDescent="0.25">
      <c r="A93" s="30" t="s">
        <v>497</v>
      </c>
      <c r="B93" s="98" t="s">
        <v>418</v>
      </c>
      <c r="C93" s="219">
        <v>48</v>
      </c>
      <c r="D93" s="219">
        <v>48</v>
      </c>
      <c r="E93" s="219">
        <v>48</v>
      </c>
    </row>
    <row r="94" spans="1:5" ht="48.75" x14ac:dyDescent="0.25">
      <c r="A94" s="30" t="s">
        <v>416</v>
      </c>
      <c r="B94" s="98" t="s">
        <v>439</v>
      </c>
      <c r="C94" s="219">
        <v>1</v>
      </c>
      <c r="D94" s="219">
        <v>1</v>
      </c>
      <c r="E94" s="219">
        <v>1</v>
      </c>
    </row>
    <row r="95" spans="1:5" ht="15.75" x14ac:dyDescent="0.25">
      <c r="A95" s="38" t="s">
        <v>431</v>
      </c>
      <c r="B95" s="153" t="s">
        <v>432</v>
      </c>
      <c r="C95" s="218">
        <f>C96+C97+C100+C101+C98</f>
        <v>36</v>
      </c>
      <c r="D95" s="218">
        <f t="shared" ref="D95:E95" si="19">D96+D97+D100+D101+D98</f>
        <v>36</v>
      </c>
      <c r="E95" s="218">
        <f t="shared" si="19"/>
        <v>36</v>
      </c>
    </row>
    <row r="96" spans="1:5" ht="96.75" hidden="1" x14ac:dyDescent="0.25">
      <c r="A96" s="30" t="s">
        <v>498</v>
      </c>
      <c r="B96" s="98" t="s">
        <v>434</v>
      </c>
      <c r="C96" s="219"/>
      <c r="D96" s="219"/>
      <c r="E96" s="219"/>
    </row>
    <row r="97" spans="1:5" ht="96.75" x14ac:dyDescent="0.25">
      <c r="A97" s="30" t="s">
        <v>498</v>
      </c>
      <c r="B97" s="98" t="s">
        <v>435</v>
      </c>
      <c r="C97" s="219">
        <v>36</v>
      </c>
      <c r="D97" s="219">
        <v>36</v>
      </c>
      <c r="E97" s="219">
        <v>36</v>
      </c>
    </row>
    <row r="98" spans="1:5" ht="60.75" hidden="1" x14ac:dyDescent="0.25">
      <c r="A98" s="37" t="s">
        <v>436</v>
      </c>
      <c r="B98" s="147" t="s">
        <v>499</v>
      </c>
      <c r="C98" s="204">
        <f>C99</f>
        <v>0</v>
      </c>
      <c r="D98" s="204">
        <f t="shared" ref="D98:E98" si="20">D99</f>
        <v>0</v>
      </c>
      <c r="E98" s="204">
        <f t="shared" si="20"/>
        <v>0</v>
      </c>
    </row>
    <row r="99" spans="1:5" ht="60.75" hidden="1" x14ac:dyDescent="0.25">
      <c r="A99" s="30" t="s">
        <v>436</v>
      </c>
      <c r="B99" s="98" t="s">
        <v>466</v>
      </c>
      <c r="C99" s="219"/>
      <c r="D99" s="219"/>
      <c r="E99" s="219"/>
    </row>
    <row r="100" spans="1:5" ht="48.75" hidden="1" x14ac:dyDescent="0.25">
      <c r="A100" s="30" t="s">
        <v>433</v>
      </c>
      <c r="B100" s="98" t="s">
        <v>437</v>
      </c>
      <c r="C100" s="219"/>
      <c r="D100" s="219"/>
      <c r="E100" s="219"/>
    </row>
    <row r="101" spans="1:5" ht="60.75" hidden="1" x14ac:dyDescent="0.25">
      <c r="A101" s="30" t="s">
        <v>436</v>
      </c>
      <c r="B101" s="98" t="s">
        <v>466</v>
      </c>
      <c r="C101" s="219"/>
      <c r="D101" s="219"/>
      <c r="E101" s="219"/>
    </row>
    <row r="102" spans="1:5" ht="60.75" x14ac:dyDescent="0.25">
      <c r="A102" s="38" t="s">
        <v>500</v>
      </c>
      <c r="B102" s="153" t="s">
        <v>501</v>
      </c>
      <c r="C102" s="218">
        <f>C103</f>
        <v>2</v>
      </c>
      <c r="D102" s="218">
        <f t="shared" ref="D102:E102" si="21">D103</f>
        <v>2</v>
      </c>
      <c r="E102" s="218">
        <f t="shared" si="21"/>
        <v>2</v>
      </c>
    </row>
    <row r="103" spans="1:5" ht="36.75" x14ac:dyDescent="0.25">
      <c r="A103" s="30" t="s">
        <v>502</v>
      </c>
      <c r="B103" s="98" t="s">
        <v>503</v>
      </c>
      <c r="C103" s="219">
        <v>2</v>
      </c>
      <c r="D103" s="219">
        <v>2</v>
      </c>
      <c r="E103" s="219">
        <v>2</v>
      </c>
    </row>
    <row r="104" spans="1:5" ht="15.75" x14ac:dyDescent="0.25">
      <c r="A104" s="72" t="s">
        <v>121</v>
      </c>
      <c r="B104" s="101" t="s">
        <v>131</v>
      </c>
      <c r="C104" s="237">
        <f>C105</f>
        <v>512638.07687000005</v>
      </c>
      <c r="D104" s="237">
        <f>D105</f>
        <v>368416.05683999998</v>
      </c>
      <c r="E104" s="237">
        <f>E105</f>
        <v>267734.46021000005</v>
      </c>
    </row>
    <row r="105" spans="1:5" ht="24.75" x14ac:dyDescent="0.25">
      <c r="A105" s="72" t="s">
        <v>132</v>
      </c>
      <c r="B105" s="101" t="s">
        <v>133</v>
      </c>
      <c r="C105" s="237">
        <f>C106+C109+C137+C168+C183</f>
        <v>512638.07687000005</v>
      </c>
      <c r="D105" s="237">
        <f t="shared" ref="D105:E105" si="22">D106+D109+D137+D168+D183</f>
        <v>368416.05683999998</v>
      </c>
      <c r="E105" s="237">
        <f t="shared" si="22"/>
        <v>267734.46021000005</v>
      </c>
    </row>
    <row r="106" spans="1:5" ht="15.75" hidden="1" x14ac:dyDescent="0.25">
      <c r="A106" s="37" t="s">
        <v>175</v>
      </c>
      <c r="B106" s="99" t="s">
        <v>263</v>
      </c>
      <c r="C106" s="237">
        <f t="shared" ref="C106:E107" si="23">C107</f>
        <v>0</v>
      </c>
      <c r="D106" s="237">
        <f t="shared" si="23"/>
        <v>0</v>
      </c>
      <c r="E106" s="216">
        <f t="shared" si="23"/>
        <v>0</v>
      </c>
    </row>
    <row r="107" spans="1:5" ht="15.75" hidden="1" x14ac:dyDescent="0.25">
      <c r="A107" s="37" t="s">
        <v>49</v>
      </c>
      <c r="B107" s="99" t="s">
        <v>379</v>
      </c>
      <c r="C107" s="237">
        <f t="shared" si="23"/>
        <v>0</v>
      </c>
      <c r="D107" s="237">
        <f t="shared" si="23"/>
        <v>0</v>
      </c>
      <c r="E107" s="216">
        <f t="shared" si="23"/>
        <v>0</v>
      </c>
    </row>
    <row r="108" spans="1:5" ht="24.75" hidden="1" x14ac:dyDescent="0.25">
      <c r="A108" s="40" t="s">
        <v>147</v>
      </c>
      <c r="B108" s="100" t="s">
        <v>380</v>
      </c>
      <c r="C108" s="238">
        <v>0</v>
      </c>
      <c r="D108" s="237">
        <v>0</v>
      </c>
      <c r="E108" s="216">
        <v>0</v>
      </c>
    </row>
    <row r="109" spans="1:5" ht="24.75" x14ac:dyDescent="0.25">
      <c r="A109" s="37" t="s">
        <v>152</v>
      </c>
      <c r="B109" s="99" t="s">
        <v>348</v>
      </c>
      <c r="C109" s="236">
        <f>C124+C112+C118+C110+C114+C120+C116+C122</f>
        <v>270411.86754000001</v>
      </c>
      <c r="D109" s="236">
        <f>D124+D112+D118+D110+D114+D120+D116+D122</f>
        <v>170785.29282999999</v>
      </c>
      <c r="E109" s="236">
        <f>E124+E112+E118+E110+E114+E120+E116+E122</f>
        <v>71817.796199999997</v>
      </c>
    </row>
    <row r="110" spans="1:5" ht="48.75" x14ac:dyDescent="0.25">
      <c r="A110" s="37" t="s">
        <v>517</v>
      </c>
      <c r="B110" s="99" t="s">
        <v>389</v>
      </c>
      <c r="C110" s="187">
        <f>C111</f>
        <v>34136</v>
      </c>
      <c r="D110" s="187">
        <f t="shared" ref="D110:E110" si="24">D111</f>
        <v>20736</v>
      </c>
      <c r="E110" s="187">
        <f t="shared" si="24"/>
        <v>20736</v>
      </c>
    </row>
    <row r="111" spans="1:5" ht="48.75" x14ac:dyDescent="0.25">
      <c r="A111" s="40" t="s">
        <v>388</v>
      </c>
      <c r="B111" s="100" t="s">
        <v>463</v>
      </c>
      <c r="C111" s="184">
        <v>34136</v>
      </c>
      <c r="D111" s="184">
        <v>20736</v>
      </c>
      <c r="E111" s="184">
        <v>20736</v>
      </c>
    </row>
    <row r="112" spans="1:5" ht="24.75" hidden="1" x14ac:dyDescent="0.25">
      <c r="A112" s="37" t="s">
        <v>366</v>
      </c>
      <c r="B112" s="99" t="s">
        <v>365</v>
      </c>
      <c r="C112" s="187">
        <f>C113</f>
        <v>0</v>
      </c>
      <c r="D112" s="187">
        <f t="shared" ref="D112:E112" si="25">D113</f>
        <v>0</v>
      </c>
      <c r="E112" s="187">
        <f t="shared" si="25"/>
        <v>0</v>
      </c>
    </row>
    <row r="113" spans="1:5" ht="36" hidden="1" x14ac:dyDescent="0.25">
      <c r="A113" s="205" t="s">
        <v>360</v>
      </c>
      <c r="B113" s="100" t="s">
        <v>364</v>
      </c>
      <c r="C113" s="184"/>
      <c r="D113" s="184">
        <v>0</v>
      </c>
      <c r="E113" s="184">
        <v>0</v>
      </c>
    </row>
    <row r="114" spans="1:5" ht="51" x14ac:dyDescent="0.25">
      <c r="A114" s="157" t="s">
        <v>444</v>
      </c>
      <c r="B114" s="158" t="s">
        <v>445</v>
      </c>
      <c r="C114" s="236">
        <f>C115</f>
        <v>6008.1311699999997</v>
      </c>
      <c r="D114" s="236">
        <f t="shared" ref="D114:E114" si="26">D115</f>
        <v>5820.6564600000002</v>
      </c>
      <c r="E114" s="236">
        <f t="shared" si="26"/>
        <v>5706.7961999999998</v>
      </c>
    </row>
    <row r="115" spans="1:5" ht="63.75" x14ac:dyDescent="0.25">
      <c r="A115" s="160" t="s">
        <v>447</v>
      </c>
      <c r="B115" s="161" t="s">
        <v>446</v>
      </c>
      <c r="C115" s="230">
        <v>6008.1311699999997</v>
      </c>
      <c r="D115" s="230">
        <v>5820.6564600000002</v>
      </c>
      <c r="E115" s="230">
        <v>5706.7961999999998</v>
      </c>
    </row>
    <row r="116" spans="1:5" ht="25.5" x14ac:dyDescent="0.25">
      <c r="A116" s="235" t="s">
        <v>575</v>
      </c>
      <c r="B116" s="158" t="s">
        <v>573</v>
      </c>
      <c r="C116" s="187">
        <f>C117</f>
        <v>71640</v>
      </c>
      <c r="D116" s="187">
        <f t="shared" ref="D116:E116" si="27">D117</f>
        <v>0</v>
      </c>
      <c r="E116" s="187">
        <f t="shared" si="27"/>
        <v>0</v>
      </c>
    </row>
    <row r="117" spans="1:5" ht="25.5" x14ac:dyDescent="0.25">
      <c r="A117" s="234" t="s">
        <v>575</v>
      </c>
      <c r="B117" s="161" t="s">
        <v>574</v>
      </c>
      <c r="C117" s="184">
        <v>71640</v>
      </c>
      <c r="D117" s="184">
        <v>0</v>
      </c>
      <c r="E117" s="184">
        <v>0</v>
      </c>
    </row>
    <row r="118" spans="1:5" ht="37.5" customHeight="1" x14ac:dyDescent="0.25">
      <c r="A118" s="159" t="s">
        <v>506</v>
      </c>
      <c r="B118" s="99" t="s">
        <v>504</v>
      </c>
      <c r="C118" s="187">
        <f>C119</f>
        <v>0</v>
      </c>
      <c r="D118" s="187">
        <f t="shared" ref="D118:E118" si="28">D119</f>
        <v>1985.9</v>
      </c>
      <c r="E118" s="187">
        <f t="shared" si="28"/>
        <v>1985.9</v>
      </c>
    </row>
    <row r="119" spans="1:5" ht="36.75" x14ac:dyDescent="0.25">
      <c r="A119" s="40" t="s">
        <v>507</v>
      </c>
      <c r="B119" s="100" t="s">
        <v>505</v>
      </c>
      <c r="C119" s="184">
        <v>0</v>
      </c>
      <c r="D119" s="184">
        <v>1985.9</v>
      </c>
      <c r="E119" s="184">
        <v>1985.9</v>
      </c>
    </row>
    <row r="120" spans="1:5" ht="24.75" hidden="1" x14ac:dyDescent="0.25">
      <c r="A120" s="159" t="s">
        <v>527</v>
      </c>
      <c r="B120" s="99" t="s">
        <v>528</v>
      </c>
      <c r="C120" s="212">
        <f>C121</f>
        <v>0</v>
      </c>
      <c r="D120" s="187">
        <f t="shared" ref="D120:E120" si="29">D121</f>
        <v>0</v>
      </c>
      <c r="E120" s="187">
        <f t="shared" si="29"/>
        <v>0</v>
      </c>
    </row>
    <row r="121" spans="1:5" ht="36" hidden="1" x14ac:dyDescent="0.25">
      <c r="A121" s="162" t="s">
        <v>529</v>
      </c>
      <c r="B121" s="100" t="s">
        <v>530</v>
      </c>
      <c r="C121" s="215"/>
      <c r="D121" s="184"/>
      <c r="E121" s="184"/>
    </row>
    <row r="122" spans="1:5" ht="25.5" x14ac:dyDescent="0.25">
      <c r="A122" s="235" t="s">
        <v>576</v>
      </c>
      <c r="B122" s="158" t="s">
        <v>577</v>
      </c>
      <c r="C122" s="236">
        <f>C123</f>
        <v>98913.636369999993</v>
      </c>
      <c r="D122" s="236">
        <f t="shared" ref="D122:E122" si="30">D123</f>
        <v>98913.636369999993</v>
      </c>
      <c r="E122" s="187">
        <f t="shared" si="30"/>
        <v>0</v>
      </c>
    </row>
    <row r="123" spans="1:5" ht="25.5" x14ac:dyDescent="0.25">
      <c r="A123" s="234" t="s">
        <v>576</v>
      </c>
      <c r="B123" s="161" t="s">
        <v>578</v>
      </c>
      <c r="C123" s="230">
        <v>98913.636369999993</v>
      </c>
      <c r="D123" s="230">
        <v>98913.636369999993</v>
      </c>
      <c r="E123" s="184"/>
    </row>
    <row r="124" spans="1:5" ht="15.75" x14ac:dyDescent="0.25">
      <c r="A124" s="37" t="s">
        <v>127</v>
      </c>
      <c r="B124" s="99" t="s">
        <v>347</v>
      </c>
      <c r="C124" s="187">
        <f>C125+C131+C130+C128+C132+C133++C134+C136+C129+C127+C135+C126</f>
        <v>59714.1</v>
      </c>
      <c r="D124" s="187">
        <f t="shared" ref="D124:E124" si="31">D125+D131+D130+D128+D132+D133++D134+D136+D129+D127+D135+D126</f>
        <v>43329.1</v>
      </c>
      <c r="E124" s="187">
        <f t="shared" si="31"/>
        <v>43389.1</v>
      </c>
    </row>
    <row r="125" spans="1:5" ht="24" x14ac:dyDescent="0.25">
      <c r="A125" s="90" t="s">
        <v>255</v>
      </c>
      <c r="B125" s="100" t="s">
        <v>349</v>
      </c>
      <c r="C125" s="184">
        <v>34983</v>
      </c>
      <c r="D125" s="184">
        <v>27043</v>
      </c>
      <c r="E125" s="184">
        <v>27043</v>
      </c>
    </row>
    <row r="126" spans="1:5" ht="36.75" x14ac:dyDescent="0.25">
      <c r="A126" s="40" t="s">
        <v>571</v>
      </c>
      <c r="B126" s="100" t="s">
        <v>349</v>
      </c>
      <c r="C126" s="184">
        <v>1097</v>
      </c>
      <c r="D126" s="184">
        <v>902</v>
      </c>
      <c r="E126" s="184">
        <v>962</v>
      </c>
    </row>
    <row r="127" spans="1:5" ht="36.75" x14ac:dyDescent="0.25">
      <c r="A127" s="40" t="s">
        <v>518</v>
      </c>
      <c r="B127" s="100" t="s">
        <v>349</v>
      </c>
      <c r="C127" s="184">
        <v>1357.4</v>
      </c>
      <c r="D127" s="184">
        <v>1357.4</v>
      </c>
      <c r="E127" s="184">
        <v>1357.4</v>
      </c>
    </row>
    <row r="128" spans="1:5" ht="36.75" x14ac:dyDescent="0.25">
      <c r="A128" s="40" t="s">
        <v>570</v>
      </c>
      <c r="B128" s="100" t="s">
        <v>349</v>
      </c>
      <c r="C128" s="184">
        <v>8250</v>
      </c>
      <c r="D128" s="184">
        <v>0</v>
      </c>
      <c r="E128" s="184">
        <v>0</v>
      </c>
    </row>
    <row r="129" spans="1:5" ht="24.75" x14ac:dyDescent="0.25">
      <c r="A129" s="40" t="s">
        <v>531</v>
      </c>
      <c r="B129" s="100" t="s">
        <v>349</v>
      </c>
      <c r="C129" s="184">
        <v>6111.3</v>
      </c>
      <c r="D129" s="184">
        <v>6111.3</v>
      </c>
      <c r="E129" s="184">
        <v>6111.3</v>
      </c>
    </row>
    <row r="130" spans="1:5" ht="96" x14ac:dyDescent="0.25">
      <c r="A130" s="90" t="s">
        <v>519</v>
      </c>
      <c r="B130" s="100" t="s">
        <v>349</v>
      </c>
      <c r="C130" s="184">
        <v>947.7</v>
      </c>
      <c r="D130" s="184">
        <v>947.7</v>
      </c>
      <c r="E130" s="184">
        <v>947.7</v>
      </c>
    </row>
    <row r="131" spans="1:5" ht="48.75" hidden="1" x14ac:dyDescent="0.25">
      <c r="A131" s="40" t="s">
        <v>440</v>
      </c>
      <c r="B131" s="100" t="s">
        <v>349</v>
      </c>
      <c r="C131" s="188">
        <v>0</v>
      </c>
      <c r="D131" s="188">
        <v>0</v>
      </c>
      <c r="E131" s="188">
        <v>0</v>
      </c>
    </row>
    <row r="132" spans="1:5" ht="60.75" hidden="1" x14ac:dyDescent="0.25">
      <c r="A132" s="40" t="s">
        <v>441</v>
      </c>
      <c r="B132" s="100" t="s">
        <v>349</v>
      </c>
      <c r="C132" s="188">
        <v>0</v>
      </c>
      <c r="D132" s="188">
        <v>0</v>
      </c>
      <c r="E132" s="188">
        <v>0</v>
      </c>
    </row>
    <row r="133" spans="1:5" ht="60.75" hidden="1" x14ac:dyDescent="0.25">
      <c r="A133" s="40" t="s">
        <v>442</v>
      </c>
      <c r="B133" s="100" t="s">
        <v>349</v>
      </c>
      <c r="C133" s="188">
        <v>0</v>
      </c>
      <c r="D133" s="188">
        <v>0</v>
      </c>
      <c r="E133" s="188">
        <v>0</v>
      </c>
    </row>
    <row r="134" spans="1:5" ht="48.75" hidden="1" x14ac:dyDescent="0.25">
      <c r="A134" s="40" t="s">
        <v>520</v>
      </c>
      <c r="B134" s="100" t="s">
        <v>349</v>
      </c>
      <c r="C134" s="188">
        <v>0</v>
      </c>
      <c r="D134" s="188">
        <v>0</v>
      </c>
      <c r="E134" s="184">
        <v>0</v>
      </c>
    </row>
    <row r="135" spans="1:5" ht="48" x14ac:dyDescent="0.25">
      <c r="A135" s="205" t="s">
        <v>572</v>
      </c>
      <c r="B135" s="100" t="s">
        <v>349</v>
      </c>
      <c r="C135" s="188">
        <v>4956.2</v>
      </c>
      <c r="D135" s="184">
        <v>4956.2</v>
      </c>
      <c r="E135" s="184">
        <v>4956.2</v>
      </c>
    </row>
    <row r="136" spans="1:5" ht="36.75" x14ac:dyDescent="0.25">
      <c r="A136" s="40" t="s">
        <v>159</v>
      </c>
      <c r="B136" s="100" t="s">
        <v>349</v>
      </c>
      <c r="C136" s="188">
        <v>2011.5</v>
      </c>
      <c r="D136" s="188">
        <v>2011.5</v>
      </c>
      <c r="E136" s="188">
        <v>2011.5</v>
      </c>
    </row>
    <row r="137" spans="1:5" ht="24.75" x14ac:dyDescent="0.25">
      <c r="A137" s="37" t="s">
        <v>144</v>
      </c>
      <c r="B137" s="99" t="s">
        <v>265</v>
      </c>
      <c r="C137" s="236">
        <f>C138+C140+C157+C160+C164+C166+C162</f>
        <v>235753.90000000002</v>
      </c>
      <c r="D137" s="236">
        <f t="shared" ref="D137:E137" si="32">D138+D140+D157+D160+D164+D166+D162</f>
        <v>193972.46401</v>
      </c>
      <c r="E137" s="236">
        <f t="shared" si="32"/>
        <v>192258.36401000005</v>
      </c>
    </row>
    <row r="138" spans="1:5" ht="36.75" x14ac:dyDescent="0.25">
      <c r="A138" s="37" t="s">
        <v>521</v>
      </c>
      <c r="B138" s="99" t="s">
        <v>369</v>
      </c>
      <c r="C138" s="187">
        <f>C139</f>
        <v>9208.7000000000007</v>
      </c>
      <c r="D138" s="187">
        <f t="shared" ref="D138:E138" si="33">D139</f>
        <v>13136.3</v>
      </c>
      <c r="E138" s="187">
        <f t="shared" si="33"/>
        <v>8233</v>
      </c>
    </row>
    <row r="139" spans="1:5" ht="84.75" x14ac:dyDescent="0.25">
      <c r="A139" s="40" t="s">
        <v>234</v>
      </c>
      <c r="B139" s="127" t="s">
        <v>344</v>
      </c>
      <c r="C139" s="188">
        <v>9208.7000000000007</v>
      </c>
      <c r="D139" s="184">
        <v>13136.3</v>
      </c>
      <c r="E139" s="184">
        <v>8233</v>
      </c>
    </row>
    <row r="140" spans="1:5" ht="24.75" x14ac:dyDescent="0.25">
      <c r="A140" s="37" t="s">
        <v>153</v>
      </c>
      <c r="B140" s="99" t="s">
        <v>370</v>
      </c>
      <c r="C140" s="236">
        <f>SUM(C141:C156)</f>
        <v>216997.7</v>
      </c>
      <c r="D140" s="236">
        <f>SUM(D141:D156)</f>
        <v>171214.56401000003</v>
      </c>
      <c r="E140" s="236">
        <f>SUM(E141:E156)</f>
        <v>174321.76401000004</v>
      </c>
    </row>
    <row r="141" spans="1:5" ht="36.75" x14ac:dyDescent="0.25">
      <c r="A141" s="40" t="s">
        <v>250</v>
      </c>
      <c r="B141" s="127" t="s">
        <v>342</v>
      </c>
      <c r="C141" s="188">
        <v>16369.5</v>
      </c>
      <c r="D141" s="188">
        <v>16102.3</v>
      </c>
      <c r="E141" s="188">
        <v>16068.2</v>
      </c>
    </row>
    <row r="142" spans="1:5" ht="48.75" x14ac:dyDescent="0.25">
      <c r="A142" s="40" t="s">
        <v>251</v>
      </c>
      <c r="B142" s="127" t="s">
        <v>342</v>
      </c>
      <c r="C142" s="188">
        <v>183664.1</v>
      </c>
      <c r="D142" s="184">
        <v>137804.29999999999</v>
      </c>
      <c r="E142" s="184">
        <v>140896.9</v>
      </c>
    </row>
    <row r="143" spans="1:5" ht="36.75" x14ac:dyDescent="0.25">
      <c r="A143" s="40" t="s">
        <v>252</v>
      </c>
      <c r="B143" s="127" t="s">
        <v>342</v>
      </c>
      <c r="C143" s="188">
        <v>10121.9</v>
      </c>
      <c r="D143" s="188">
        <v>9956.7000000000007</v>
      </c>
      <c r="E143" s="188">
        <v>9956.7000000000007</v>
      </c>
    </row>
    <row r="144" spans="1:5" ht="36" hidden="1" x14ac:dyDescent="0.25">
      <c r="A144" s="80" t="s">
        <v>156</v>
      </c>
      <c r="B144" s="127" t="s">
        <v>342</v>
      </c>
      <c r="C144" s="188"/>
      <c r="D144" s="184"/>
      <c r="E144" s="184"/>
    </row>
    <row r="145" spans="1:6" ht="48.75" x14ac:dyDescent="0.25">
      <c r="A145" s="40" t="s">
        <v>228</v>
      </c>
      <c r="B145" s="127" t="s">
        <v>342</v>
      </c>
      <c r="C145" s="188">
        <v>547</v>
      </c>
      <c r="D145" s="184">
        <v>856.6</v>
      </c>
      <c r="E145" s="184">
        <v>890.9</v>
      </c>
    </row>
    <row r="146" spans="1:6" ht="72.75" x14ac:dyDescent="0.25">
      <c r="A146" s="76" t="s">
        <v>363</v>
      </c>
      <c r="B146" s="127" t="s">
        <v>342</v>
      </c>
      <c r="C146" s="188">
        <v>929.8</v>
      </c>
      <c r="D146" s="188">
        <v>929.8</v>
      </c>
      <c r="E146" s="188">
        <v>929.8</v>
      </c>
    </row>
    <row r="147" spans="1:6" s="4" customFormat="1" ht="60.75" x14ac:dyDescent="0.25">
      <c r="A147" s="76" t="s">
        <v>235</v>
      </c>
      <c r="B147" s="127" t="s">
        <v>342</v>
      </c>
      <c r="C147" s="188">
        <v>22.7</v>
      </c>
      <c r="D147" s="184">
        <v>22.7</v>
      </c>
      <c r="E147" s="184">
        <v>22.7</v>
      </c>
      <c r="F147"/>
    </row>
    <row r="148" spans="1:6" ht="60.75" x14ac:dyDescent="0.25">
      <c r="A148" s="76" t="s">
        <v>239</v>
      </c>
      <c r="B148" s="127" t="s">
        <v>342</v>
      </c>
      <c r="C148" s="188">
        <v>2865.6</v>
      </c>
      <c r="D148" s="184">
        <v>2880</v>
      </c>
      <c r="E148" s="184">
        <v>2894.4</v>
      </c>
    </row>
    <row r="149" spans="1:6" ht="36" x14ac:dyDescent="0.25">
      <c r="A149" s="128" t="s">
        <v>522</v>
      </c>
      <c r="B149" s="127" t="s">
        <v>345</v>
      </c>
      <c r="C149" s="188">
        <v>387.6</v>
      </c>
      <c r="D149" s="184">
        <v>387.6</v>
      </c>
      <c r="E149" s="184">
        <v>387.6</v>
      </c>
      <c r="F149" s="4"/>
    </row>
    <row r="150" spans="1:6" ht="36" x14ac:dyDescent="0.25">
      <c r="A150" s="222" t="s">
        <v>367</v>
      </c>
      <c r="B150" s="127" t="s">
        <v>345</v>
      </c>
      <c r="C150" s="188">
        <v>368.6</v>
      </c>
      <c r="D150" s="188">
        <v>332.4</v>
      </c>
      <c r="E150" s="188">
        <v>332.4</v>
      </c>
    </row>
    <row r="151" spans="1:6" ht="48.75" x14ac:dyDescent="0.25">
      <c r="A151" s="76" t="s">
        <v>173</v>
      </c>
      <c r="B151" s="127" t="s">
        <v>342</v>
      </c>
      <c r="C151" s="188">
        <v>591.5</v>
      </c>
      <c r="D151" s="188">
        <v>591.5</v>
      </c>
      <c r="E151" s="188">
        <v>591.5</v>
      </c>
    </row>
    <row r="152" spans="1:6" ht="48.75" x14ac:dyDescent="0.25">
      <c r="A152" s="76" t="s">
        <v>448</v>
      </c>
      <c r="B152" s="127" t="s">
        <v>342</v>
      </c>
      <c r="C152" s="188">
        <v>143.5</v>
      </c>
      <c r="D152" s="188">
        <v>143.5</v>
      </c>
      <c r="E152" s="188">
        <v>143.5</v>
      </c>
    </row>
    <row r="153" spans="1:6" ht="48" x14ac:dyDescent="0.25">
      <c r="A153" s="80" t="s">
        <v>532</v>
      </c>
      <c r="B153" s="127" t="s">
        <v>342</v>
      </c>
      <c r="C153" s="293">
        <v>0.9</v>
      </c>
      <c r="D153" s="233">
        <v>299.26400999999998</v>
      </c>
      <c r="E153" s="233">
        <v>299.26400999999998</v>
      </c>
    </row>
    <row r="154" spans="1:6" ht="48.75" x14ac:dyDescent="0.25">
      <c r="A154" s="210" t="s">
        <v>533</v>
      </c>
      <c r="B154" s="127" t="s">
        <v>342</v>
      </c>
      <c r="C154" s="206">
        <v>139.19999999999999</v>
      </c>
      <c r="D154" s="206">
        <v>139.19999999999999</v>
      </c>
      <c r="E154" s="206">
        <v>139.19999999999999</v>
      </c>
    </row>
    <row r="155" spans="1:6" ht="60" x14ac:dyDescent="0.25">
      <c r="A155" s="211" t="s">
        <v>534</v>
      </c>
      <c r="B155" s="127" t="s">
        <v>342</v>
      </c>
      <c r="C155" s="206">
        <v>20</v>
      </c>
      <c r="D155" s="206">
        <v>18</v>
      </c>
      <c r="E155" s="206">
        <v>18</v>
      </c>
    </row>
    <row r="156" spans="1:6" ht="24" x14ac:dyDescent="0.25">
      <c r="A156" s="80" t="s">
        <v>240</v>
      </c>
      <c r="B156" s="127" t="s">
        <v>342</v>
      </c>
      <c r="C156" s="188">
        <v>825.8</v>
      </c>
      <c r="D156" s="184">
        <v>750.7</v>
      </c>
      <c r="E156" s="184">
        <v>750.7</v>
      </c>
    </row>
    <row r="157" spans="1:6" ht="36" x14ac:dyDescent="0.25">
      <c r="A157" s="146" t="s">
        <v>371</v>
      </c>
      <c r="B157" s="147" t="s">
        <v>372</v>
      </c>
      <c r="C157" s="189">
        <f>C158+C159</f>
        <v>8118.2999999999993</v>
      </c>
      <c r="D157" s="189">
        <f t="shared" ref="D157:E157" si="34">D158+D159</f>
        <v>8118.2999999999993</v>
      </c>
      <c r="E157" s="189">
        <f t="shared" si="34"/>
        <v>8118.2999999999993</v>
      </c>
    </row>
    <row r="158" spans="1:6" ht="15.75" x14ac:dyDescent="0.25">
      <c r="A158" s="40" t="s">
        <v>242</v>
      </c>
      <c r="B158" s="127" t="s">
        <v>343</v>
      </c>
      <c r="C158" s="188">
        <v>6060.4</v>
      </c>
      <c r="D158" s="188">
        <v>6060.4</v>
      </c>
      <c r="E158" s="188">
        <v>6060.4</v>
      </c>
    </row>
    <row r="159" spans="1:6" ht="41.25" customHeight="1" x14ac:dyDescent="0.25">
      <c r="A159" s="205" t="s">
        <v>241</v>
      </c>
      <c r="B159" s="127" t="s">
        <v>343</v>
      </c>
      <c r="C159" s="188">
        <v>2057.9</v>
      </c>
      <c r="D159" s="184">
        <v>2057.9</v>
      </c>
      <c r="E159" s="184">
        <v>2057.9</v>
      </c>
    </row>
    <row r="160" spans="1:6" ht="60.75" x14ac:dyDescent="0.25">
      <c r="A160" s="148" t="s">
        <v>373</v>
      </c>
      <c r="B160" s="147" t="s">
        <v>374</v>
      </c>
      <c r="C160" s="189">
        <f>C161</f>
        <v>841.2</v>
      </c>
      <c r="D160" s="189">
        <f t="shared" ref="D160:E160" si="35">D161</f>
        <v>892.3</v>
      </c>
      <c r="E160" s="189">
        <f t="shared" si="35"/>
        <v>928.1</v>
      </c>
    </row>
    <row r="161" spans="1:6" ht="36" x14ac:dyDescent="0.25">
      <c r="A161" s="80" t="s">
        <v>238</v>
      </c>
      <c r="B161" s="127" t="s">
        <v>346</v>
      </c>
      <c r="C161" s="188">
        <v>841.2</v>
      </c>
      <c r="D161" s="184">
        <v>892.3</v>
      </c>
      <c r="E161" s="184">
        <v>928.1</v>
      </c>
    </row>
    <row r="162" spans="1:6" ht="48" x14ac:dyDescent="0.25">
      <c r="A162" s="154" t="s">
        <v>458</v>
      </c>
      <c r="B162" s="147" t="s">
        <v>459</v>
      </c>
      <c r="C162" s="189">
        <f>C163</f>
        <v>2.8</v>
      </c>
      <c r="D162" s="189">
        <f>D163</f>
        <v>4.4000000000000004</v>
      </c>
      <c r="E162" s="189">
        <f>E163</f>
        <v>50.6</v>
      </c>
    </row>
    <row r="163" spans="1:6" ht="48" x14ac:dyDescent="0.25">
      <c r="A163" s="162" t="s">
        <v>457</v>
      </c>
      <c r="B163" s="127" t="s">
        <v>462</v>
      </c>
      <c r="C163" s="188">
        <v>2.8</v>
      </c>
      <c r="D163" s="184">
        <v>4.4000000000000004</v>
      </c>
      <c r="E163" s="184">
        <v>50.6</v>
      </c>
    </row>
    <row r="164" spans="1:6" ht="24" hidden="1" x14ac:dyDescent="0.25">
      <c r="A164" s="149" t="s">
        <v>397</v>
      </c>
      <c r="B164" s="147" t="s">
        <v>375</v>
      </c>
      <c r="C164" s="189">
        <f>C165</f>
        <v>0</v>
      </c>
      <c r="D164" s="189">
        <f t="shared" ref="D164:E164" si="36">D165</f>
        <v>0</v>
      </c>
      <c r="E164" s="189">
        <f t="shared" si="36"/>
        <v>0</v>
      </c>
    </row>
    <row r="165" spans="1:6" ht="24" hidden="1" x14ac:dyDescent="0.25">
      <c r="A165" s="80" t="s">
        <v>396</v>
      </c>
      <c r="B165" s="127" t="s">
        <v>361</v>
      </c>
      <c r="C165" s="188"/>
      <c r="D165" s="184">
        <v>0</v>
      </c>
      <c r="E165" s="184">
        <v>0</v>
      </c>
    </row>
    <row r="166" spans="1:6" ht="24" x14ac:dyDescent="0.25">
      <c r="A166" s="149" t="s">
        <v>376</v>
      </c>
      <c r="B166" s="147" t="s">
        <v>377</v>
      </c>
      <c r="C166" s="189">
        <f>C167</f>
        <v>585.20000000000005</v>
      </c>
      <c r="D166" s="189">
        <f t="shared" ref="D166:E166" si="37">D167</f>
        <v>606.6</v>
      </c>
      <c r="E166" s="189">
        <f t="shared" si="37"/>
        <v>606.6</v>
      </c>
    </row>
    <row r="167" spans="1:6" ht="36.75" x14ac:dyDescent="0.25">
      <c r="A167" s="40" t="s">
        <v>253</v>
      </c>
      <c r="B167" s="100" t="s">
        <v>460</v>
      </c>
      <c r="C167" s="188">
        <v>585.20000000000005</v>
      </c>
      <c r="D167" s="184">
        <v>606.6</v>
      </c>
      <c r="E167" s="184">
        <v>606.6</v>
      </c>
    </row>
    <row r="168" spans="1:6" ht="15.75" x14ac:dyDescent="0.25">
      <c r="A168" s="37" t="s">
        <v>0</v>
      </c>
      <c r="B168" s="99" t="s">
        <v>268</v>
      </c>
      <c r="C168" s="236">
        <f>C169+C173+C175+C171</f>
        <v>6456.30933</v>
      </c>
      <c r="D168" s="236">
        <f t="shared" ref="D168:E168" si="38">D169+D173+D175+D171</f>
        <v>3658.3</v>
      </c>
      <c r="E168" s="236">
        <f t="shared" si="38"/>
        <v>3658.3</v>
      </c>
    </row>
    <row r="169" spans="1:6" ht="48.75" x14ac:dyDescent="0.25">
      <c r="A169" s="37" t="s">
        <v>1</v>
      </c>
      <c r="B169" s="99" t="s">
        <v>350</v>
      </c>
      <c r="C169" s="232">
        <f>C170</f>
        <v>3418</v>
      </c>
      <c r="D169" s="232">
        <f t="shared" ref="D169:E169" si="39">D170</f>
        <v>3418</v>
      </c>
      <c r="E169" s="187">
        <f t="shared" si="39"/>
        <v>3418</v>
      </c>
    </row>
    <row r="170" spans="1:6" ht="48.75" x14ac:dyDescent="0.25">
      <c r="A170" s="40" t="s">
        <v>378</v>
      </c>
      <c r="B170" s="100" t="s">
        <v>351</v>
      </c>
      <c r="C170" s="233">
        <v>3418</v>
      </c>
      <c r="D170" s="233">
        <v>3418</v>
      </c>
      <c r="E170" s="233">
        <v>3418</v>
      </c>
    </row>
    <row r="171" spans="1:6" ht="60.75" hidden="1" x14ac:dyDescent="0.25">
      <c r="A171" s="159" t="s">
        <v>568</v>
      </c>
      <c r="B171" s="99" t="s">
        <v>569</v>
      </c>
      <c r="C171" s="242">
        <f>C172</f>
        <v>0</v>
      </c>
      <c r="D171" s="242">
        <f>D172</f>
        <v>0</v>
      </c>
      <c r="E171" s="242">
        <f>E172</f>
        <v>0</v>
      </c>
    </row>
    <row r="172" spans="1:6" ht="61.5" hidden="1" customHeight="1" x14ac:dyDescent="0.25">
      <c r="A172" s="247" t="s">
        <v>568</v>
      </c>
      <c r="B172" s="100" t="s">
        <v>609</v>
      </c>
      <c r="C172" s="233">
        <v>0</v>
      </c>
      <c r="D172" s="233">
        <v>0</v>
      </c>
      <c r="E172" s="233">
        <v>0</v>
      </c>
    </row>
    <row r="173" spans="1:6" ht="48" hidden="1" x14ac:dyDescent="0.25">
      <c r="A173" s="155" t="s">
        <v>449</v>
      </c>
      <c r="B173" s="99" t="s">
        <v>450</v>
      </c>
      <c r="C173" s="231">
        <f>C174</f>
        <v>0</v>
      </c>
      <c r="D173" s="231">
        <f t="shared" ref="D173:E173" si="40">D174</f>
        <v>0</v>
      </c>
      <c r="E173" s="231">
        <f t="shared" si="40"/>
        <v>0</v>
      </c>
    </row>
    <row r="174" spans="1:6" ht="48" hidden="1" x14ac:dyDescent="0.25">
      <c r="A174" s="162" t="s">
        <v>451</v>
      </c>
      <c r="B174" s="100" t="s">
        <v>452</v>
      </c>
      <c r="C174" s="213">
        <v>0</v>
      </c>
      <c r="D174" s="213">
        <v>0</v>
      </c>
      <c r="E174" s="213">
        <v>0</v>
      </c>
      <c r="F174" t="s">
        <v>244</v>
      </c>
    </row>
    <row r="175" spans="1:6" ht="15.75" x14ac:dyDescent="0.25">
      <c r="A175" s="156" t="s">
        <v>453</v>
      </c>
      <c r="B175" s="99" t="s">
        <v>454</v>
      </c>
      <c r="C175" s="228">
        <f>SUM(C176:C182)</f>
        <v>3038.30933</v>
      </c>
      <c r="D175" s="189">
        <f t="shared" ref="D175:E175" si="41">D182</f>
        <v>240.3</v>
      </c>
      <c r="E175" s="189">
        <f t="shared" si="41"/>
        <v>240.3</v>
      </c>
    </row>
    <row r="176" spans="1:6" ht="15.75" x14ac:dyDescent="0.25">
      <c r="A176" s="251" t="s">
        <v>652</v>
      </c>
      <c r="B176" s="100" t="s">
        <v>610</v>
      </c>
      <c r="C176" s="229">
        <v>2798.0093299999999</v>
      </c>
      <c r="D176" s="188">
        <v>0</v>
      </c>
      <c r="E176" s="188">
        <v>0</v>
      </c>
    </row>
    <row r="177" spans="1:5" ht="24" hidden="1" x14ac:dyDescent="0.25">
      <c r="A177" s="251" t="s">
        <v>641</v>
      </c>
      <c r="B177" s="100" t="s">
        <v>610</v>
      </c>
      <c r="C177" s="188"/>
      <c r="D177" s="188">
        <v>0</v>
      </c>
      <c r="E177" s="188">
        <v>0</v>
      </c>
    </row>
    <row r="178" spans="1:5" ht="24" hidden="1" x14ac:dyDescent="0.25">
      <c r="A178" s="251" t="s">
        <v>642</v>
      </c>
      <c r="B178" s="100" t="s">
        <v>610</v>
      </c>
      <c r="C178" s="229"/>
      <c r="D178" s="188">
        <v>0</v>
      </c>
      <c r="E178" s="188">
        <v>0</v>
      </c>
    </row>
    <row r="179" spans="1:5" ht="24" hidden="1" x14ac:dyDescent="0.25">
      <c r="A179" s="251" t="s">
        <v>643</v>
      </c>
      <c r="B179" s="100" t="s">
        <v>610</v>
      </c>
      <c r="C179" s="188"/>
      <c r="D179" s="188">
        <v>0</v>
      </c>
      <c r="E179" s="188">
        <v>0</v>
      </c>
    </row>
    <row r="180" spans="1:5" ht="24" hidden="1" x14ac:dyDescent="0.25">
      <c r="A180" s="251" t="s">
        <v>644</v>
      </c>
      <c r="B180" s="100" t="s">
        <v>610</v>
      </c>
      <c r="C180" s="188"/>
      <c r="D180" s="188">
        <v>0</v>
      </c>
      <c r="E180" s="188">
        <v>0</v>
      </c>
    </row>
    <row r="181" spans="1:5" ht="24" hidden="1" x14ac:dyDescent="0.25">
      <c r="A181" s="251" t="s">
        <v>645</v>
      </c>
      <c r="B181" s="100" t="s">
        <v>610</v>
      </c>
      <c r="C181" s="188"/>
      <c r="D181" s="188">
        <v>0</v>
      </c>
      <c r="E181" s="188">
        <v>0</v>
      </c>
    </row>
    <row r="182" spans="1:5" ht="48" x14ac:dyDescent="0.25">
      <c r="A182" s="162" t="s">
        <v>456</v>
      </c>
      <c r="B182" s="100" t="s">
        <v>610</v>
      </c>
      <c r="C182" s="188">
        <v>240.3</v>
      </c>
      <c r="D182" s="188">
        <v>240.3</v>
      </c>
      <c r="E182" s="188">
        <v>240.3</v>
      </c>
    </row>
    <row r="183" spans="1:5" ht="15.75" x14ac:dyDescent="0.25">
      <c r="A183" s="252" t="s">
        <v>648</v>
      </c>
      <c r="B183" s="99" t="s">
        <v>647</v>
      </c>
      <c r="C183" s="189">
        <f>C184</f>
        <v>16</v>
      </c>
      <c r="D183" s="189">
        <f t="shared" ref="D183:E183" si="42">D184</f>
        <v>0</v>
      </c>
      <c r="E183" s="189">
        <f t="shared" si="42"/>
        <v>0</v>
      </c>
    </row>
    <row r="184" spans="1:5" ht="26.25" x14ac:dyDescent="0.25">
      <c r="A184" s="253" t="s">
        <v>649</v>
      </c>
      <c r="B184" s="100" t="s">
        <v>646</v>
      </c>
      <c r="C184" s="188">
        <v>16</v>
      </c>
      <c r="D184" s="188">
        <v>0</v>
      </c>
      <c r="E184" s="188">
        <v>0</v>
      </c>
    </row>
    <row r="185" spans="1:5" ht="15.75" x14ac:dyDescent="0.25">
      <c r="A185" s="56" t="s">
        <v>3</v>
      </c>
      <c r="B185" s="145"/>
      <c r="C185" s="237">
        <f>C9+C104</f>
        <v>666929.07686999999</v>
      </c>
      <c r="D185" s="237">
        <f>D9+D104</f>
        <v>525748.55683999998</v>
      </c>
      <c r="E185" s="237">
        <f>E9+E104</f>
        <v>430761.56021000008</v>
      </c>
    </row>
  </sheetData>
  <mergeCells count="6">
    <mergeCell ref="A5:E5"/>
    <mergeCell ref="D6:E6"/>
    <mergeCell ref="B1:E1"/>
    <mergeCell ref="B2:E2"/>
    <mergeCell ref="B3:E3"/>
    <mergeCell ref="A4:E4"/>
  </mergeCells>
  <phoneticPr fontId="2" type="noConversion"/>
  <pageMargins left="0.78740157480314965" right="0.19685039370078741" top="0.59055118110236227" bottom="0.39370078740157483" header="0.19685039370078741" footer="0.51181102362204722"/>
  <pageSetup paperSize="9" scale="61" fitToHeight="0" orientation="portrait" r:id="rId1"/>
  <rowBreaks count="3" manualBreakCount="3">
    <brk id="41" max="4" man="1"/>
    <brk id="114" max="4" man="1"/>
    <brk id="146" max="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651"/>
  <sheetViews>
    <sheetView tabSelected="1" view="pageBreakPreview" zoomScale="90" zoomScaleNormal="90" zoomScaleSheetLayoutView="90" workbookViewId="0">
      <pane xSplit="1" ySplit="10" topLeftCell="B195" activePane="bottomRight" state="frozen"/>
      <selection pane="topRight" activeCell="B1" sqref="B1"/>
      <selection pane="bottomLeft" activeCell="A11" sqref="A11"/>
      <selection pane="bottomRight" activeCell="A134" sqref="A134:XFD135"/>
    </sheetView>
  </sheetViews>
  <sheetFormatPr defaultRowHeight="12.75" x14ac:dyDescent="0.2"/>
  <cols>
    <col min="1" max="1" width="74.42578125" style="13" customWidth="1"/>
    <col min="2" max="2" width="27.140625" customWidth="1"/>
    <col min="3" max="3" width="15.5703125" customWidth="1"/>
    <col min="4" max="4" width="15.5703125" bestFit="1" customWidth="1"/>
    <col min="5" max="5" width="16.28515625" customWidth="1"/>
    <col min="6" max="6" width="15.42578125" customWidth="1"/>
    <col min="7" max="7" width="15.85546875" customWidth="1"/>
    <col min="8" max="8" width="14.140625" customWidth="1"/>
    <col min="9" max="9" width="15.85546875" customWidth="1"/>
    <col min="10" max="10" width="15.7109375" customWidth="1"/>
    <col min="11" max="11" width="12.7109375" customWidth="1"/>
    <col min="13" max="13" width="14.28515625" bestFit="1" customWidth="1"/>
  </cols>
  <sheetData>
    <row r="1" spans="1:86" ht="15.75" x14ac:dyDescent="0.25">
      <c r="A1" s="79"/>
      <c r="B1" s="79"/>
      <c r="C1" s="79"/>
      <c r="D1" s="79"/>
      <c r="E1" s="79"/>
      <c r="F1" s="288" t="s">
        <v>547</v>
      </c>
      <c r="G1" s="288"/>
      <c r="H1" s="288"/>
      <c r="I1" s="288"/>
      <c r="J1" s="288"/>
      <c r="K1" s="288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</row>
    <row r="2" spans="1:86" ht="31.5" customHeight="1" x14ac:dyDescent="0.25">
      <c r="A2" s="41"/>
      <c r="B2" s="79"/>
      <c r="C2" s="79"/>
      <c r="D2" s="79"/>
      <c r="E2" s="79"/>
      <c r="F2" s="289" t="s">
        <v>150</v>
      </c>
      <c r="G2" s="289"/>
      <c r="H2" s="289"/>
      <c r="I2" s="289"/>
      <c r="J2" s="289"/>
      <c r="K2" s="289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</row>
    <row r="3" spans="1:86" ht="15.75" x14ac:dyDescent="0.25">
      <c r="A3" s="41"/>
      <c r="B3" s="41"/>
      <c r="C3" s="41"/>
      <c r="D3" s="41"/>
      <c r="E3" s="41"/>
      <c r="F3" s="288" t="s">
        <v>552</v>
      </c>
      <c r="G3" s="288"/>
      <c r="H3" s="288"/>
      <c r="I3" s="288"/>
      <c r="J3" s="288"/>
      <c r="K3" s="288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</row>
    <row r="4" spans="1:86" ht="14.25" customHeight="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</row>
    <row r="5" spans="1:86" ht="15.75" x14ac:dyDescent="0.25">
      <c r="A5" s="282" t="s">
        <v>27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</row>
    <row r="6" spans="1:86" ht="15.75" x14ac:dyDescent="0.25">
      <c r="A6" s="282" t="s">
        <v>553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</row>
    <row r="7" spans="1:86" ht="11.25" customHeight="1" x14ac:dyDescent="0.2">
      <c r="A7" s="276" t="s">
        <v>22</v>
      </c>
      <c r="B7" s="276"/>
      <c r="C7" s="276"/>
      <c r="D7" s="276"/>
      <c r="E7" s="276"/>
      <c r="F7" s="276"/>
      <c r="G7" s="276"/>
      <c r="H7" s="276"/>
      <c r="I7" s="276"/>
      <c r="J7" s="276"/>
      <c r="K7" s="7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</row>
    <row r="8" spans="1:86" ht="12.75" customHeight="1" x14ac:dyDescent="0.2">
      <c r="A8" s="292" t="s">
        <v>4</v>
      </c>
      <c r="B8" s="292" t="s">
        <v>5</v>
      </c>
      <c r="C8" s="290" t="s">
        <v>469</v>
      </c>
      <c r="D8" s="291" t="s">
        <v>25</v>
      </c>
      <c r="E8" s="291"/>
      <c r="F8" s="290" t="s">
        <v>526</v>
      </c>
      <c r="G8" s="291" t="s">
        <v>25</v>
      </c>
      <c r="H8" s="291"/>
      <c r="I8" s="290" t="s">
        <v>554</v>
      </c>
      <c r="J8" s="291" t="s">
        <v>25</v>
      </c>
      <c r="K8" s="291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</row>
    <row r="9" spans="1:86" ht="53.25" customHeight="1" x14ac:dyDescent="0.2">
      <c r="A9" s="292"/>
      <c r="B9" s="292"/>
      <c r="C9" s="290"/>
      <c r="D9" s="78" t="s">
        <v>83</v>
      </c>
      <c r="E9" s="78" t="s">
        <v>84</v>
      </c>
      <c r="F9" s="290"/>
      <c r="G9" s="78" t="s">
        <v>83</v>
      </c>
      <c r="H9" s="78" t="s">
        <v>84</v>
      </c>
      <c r="I9" s="290"/>
      <c r="J9" s="78" t="s">
        <v>83</v>
      </c>
      <c r="K9" s="78" t="s">
        <v>84</v>
      </c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</row>
    <row r="10" spans="1:86" ht="9.75" customHeight="1" x14ac:dyDescent="0.2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</row>
    <row r="11" spans="1:86" ht="15.75" x14ac:dyDescent="0.25">
      <c r="A11" s="166" t="s">
        <v>119</v>
      </c>
      <c r="B11" s="151" t="s">
        <v>6</v>
      </c>
      <c r="C11" s="194">
        <f>SUM(D11:E11)</f>
        <v>261687.3</v>
      </c>
      <c r="D11" s="194">
        <f>D12+D50</f>
        <v>154291</v>
      </c>
      <c r="E11" s="194">
        <f>E12+E50</f>
        <v>107396.3</v>
      </c>
      <c r="F11" s="194">
        <f t="shared" ref="F11:F79" si="0">SUM(G11:H11)</f>
        <v>267783.69999999995</v>
      </c>
      <c r="G11" s="194">
        <f>G12+G50</f>
        <v>157332.49999999997</v>
      </c>
      <c r="H11" s="194">
        <f>H12+H50</f>
        <v>110451.19999999998</v>
      </c>
      <c r="I11" s="194">
        <f t="shared" ref="I11:I79" si="1">SUM(J11:K11)</f>
        <v>278497.5</v>
      </c>
      <c r="J11" s="194">
        <f>J12+J50</f>
        <v>163027.10000000003</v>
      </c>
      <c r="K11" s="194">
        <f>K12+K50</f>
        <v>115470.39999999999</v>
      </c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</row>
    <row r="12" spans="1:86" ht="15.75" x14ac:dyDescent="0.25">
      <c r="A12" s="166" t="s">
        <v>118</v>
      </c>
      <c r="B12" s="151"/>
      <c r="C12" s="194">
        <f t="shared" ref="C12:C79" si="2">SUM(D12:E12)</f>
        <v>247518.40000000002</v>
      </c>
      <c r="D12" s="194">
        <f>D13+D27+D37+D45+D22</f>
        <v>140556</v>
      </c>
      <c r="E12" s="194">
        <f>E13+E27+E37+E45+E22</f>
        <v>106962.40000000001</v>
      </c>
      <c r="F12" s="194">
        <f t="shared" si="0"/>
        <v>252986.79999999996</v>
      </c>
      <c r="G12" s="194">
        <f>G13+G27+G37+G45+G22</f>
        <v>142966.49999999997</v>
      </c>
      <c r="H12" s="194">
        <f>H13+H27+H37+H45+H22</f>
        <v>110020.29999999999</v>
      </c>
      <c r="I12" s="194">
        <f t="shared" si="1"/>
        <v>262889.60000000003</v>
      </c>
      <c r="J12" s="194">
        <f>J13+J27+J37+J45+J22</f>
        <v>147850.10000000003</v>
      </c>
      <c r="K12" s="194">
        <f>K13+K27+K37+K45+K22</f>
        <v>115039.5</v>
      </c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</row>
    <row r="13" spans="1:86" ht="15.75" x14ac:dyDescent="0.25">
      <c r="A13" s="167" t="s">
        <v>7</v>
      </c>
      <c r="B13" s="129" t="s">
        <v>8</v>
      </c>
      <c r="C13" s="195">
        <f t="shared" si="2"/>
        <v>172727.5</v>
      </c>
      <c r="D13" s="195">
        <f>D14</f>
        <v>123686.29999999999</v>
      </c>
      <c r="E13" s="195">
        <f>E14</f>
        <v>49041.200000000004</v>
      </c>
      <c r="F13" s="195">
        <f t="shared" si="0"/>
        <v>176648.5</v>
      </c>
      <c r="G13" s="195">
        <f>G14</f>
        <v>125064.09999999999</v>
      </c>
      <c r="H13" s="195">
        <f>H14</f>
        <v>51584.399999999994</v>
      </c>
      <c r="I13" s="195">
        <f t="shared" si="1"/>
        <v>184675.90000000002</v>
      </c>
      <c r="J13" s="195">
        <f>J14</f>
        <v>129287.90000000001</v>
      </c>
      <c r="K13" s="195">
        <f>K14</f>
        <v>55388.000000000007</v>
      </c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</row>
    <row r="14" spans="1:86" ht="15.75" x14ac:dyDescent="0.25">
      <c r="A14" s="167" t="s">
        <v>9</v>
      </c>
      <c r="B14" s="129" t="s">
        <v>10</v>
      </c>
      <c r="C14" s="195">
        <f>SUM(D14:E14)</f>
        <v>172727.5</v>
      </c>
      <c r="D14" s="195">
        <f>SUM(D15:D21)</f>
        <v>123686.29999999999</v>
      </c>
      <c r="E14" s="195">
        <f>SUM(E15:E21)</f>
        <v>49041.200000000004</v>
      </c>
      <c r="F14" s="195">
        <f>SUM(G14:H14)</f>
        <v>176648.5</v>
      </c>
      <c r="G14" s="195">
        <f>SUM(G15:G21)</f>
        <v>125064.09999999999</v>
      </c>
      <c r="H14" s="195">
        <f>SUM(H15:H21)</f>
        <v>51584.399999999994</v>
      </c>
      <c r="I14" s="195">
        <f t="shared" si="1"/>
        <v>184675.90000000002</v>
      </c>
      <c r="J14" s="195">
        <f>SUM(J15:J21)</f>
        <v>129287.90000000001</v>
      </c>
      <c r="K14" s="195">
        <f>SUM(K15:K21)</f>
        <v>55388.000000000007</v>
      </c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</row>
    <row r="15" spans="1:86" ht="50.25" customHeight="1" x14ac:dyDescent="0.25">
      <c r="A15" s="85" t="s">
        <v>38</v>
      </c>
      <c r="B15" s="130" t="s">
        <v>113</v>
      </c>
      <c r="C15" s="195">
        <f t="shared" si="2"/>
        <v>154407</v>
      </c>
      <c r="D15" s="196">
        <f>'Райбюд. Табл. № 5'!C13</f>
        <v>111066.7</v>
      </c>
      <c r="E15" s="196">
        <f>'Свод с.п.'!C13</f>
        <v>43340.3</v>
      </c>
      <c r="F15" s="195">
        <f t="shared" si="0"/>
        <v>158618</v>
      </c>
      <c r="G15" s="196">
        <f>'Райбюд. Табл. № 5'!D13</f>
        <v>112695</v>
      </c>
      <c r="H15" s="196">
        <f>'Свод с.п.'!D13</f>
        <v>45923</v>
      </c>
      <c r="I15" s="195">
        <f t="shared" si="1"/>
        <v>165293.1</v>
      </c>
      <c r="J15" s="196">
        <f>'Райбюд. Табл. № 5'!E13</f>
        <v>115991.1</v>
      </c>
      <c r="K15" s="196">
        <f>'Свод с.п.'!E13</f>
        <v>49302.000000000007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</row>
    <row r="16" spans="1:86" ht="63.75" hidden="1" x14ac:dyDescent="0.25">
      <c r="A16" s="85" t="s">
        <v>35</v>
      </c>
      <c r="B16" s="130" t="s">
        <v>114</v>
      </c>
      <c r="C16" s="195">
        <f t="shared" si="2"/>
        <v>0</v>
      </c>
      <c r="D16" s="196">
        <f>'Райбюд. Табл. № 5'!C14</f>
        <v>0</v>
      </c>
      <c r="E16" s="196">
        <f>'Свод с.п.'!C14</f>
        <v>0</v>
      </c>
      <c r="F16" s="195">
        <f t="shared" si="0"/>
        <v>0</v>
      </c>
      <c r="G16" s="196">
        <f>'Райбюд. Табл. № 5'!D14</f>
        <v>0</v>
      </c>
      <c r="H16" s="196">
        <f>'Свод с.п.'!D14</f>
        <v>0</v>
      </c>
      <c r="I16" s="195">
        <f t="shared" si="1"/>
        <v>0</v>
      </c>
      <c r="J16" s="196">
        <f>'Райбюд. Табл. № 5'!E14</f>
        <v>0</v>
      </c>
      <c r="K16" s="196">
        <f>'Свод с.п.'!E14</f>
        <v>0</v>
      </c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</row>
    <row r="17" spans="1:86" ht="30" customHeight="1" x14ac:dyDescent="0.25">
      <c r="A17" s="85" t="s">
        <v>36</v>
      </c>
      <c r="B17" s="100" t="s">
        <v>116</v>
      </c>
      <c r="C17" s="195">
        <f t="shared" si="2"/>
        <v>1519.8000000000002</v>
      </c>
      <c r="D17" s="196">
        <f>'Райбюд. Табл. № 5'!C15</f>
        <v>1093.2</v>
      </c>
      <c r="E17" s="196">
        <f>'Свод с.п.'!C15</f>
        <v>426.6</v>
      </c>
      <c r="F17" s="195">
        <f t="shared" si="0"/>
        <v>0</v>
      </c>
      <c r="G17" s="196">
        <f>'Райбюд. Табл. № 5'!D15</f>
        <v>0</v>
      </c>
      <c r="H17" s="196">
        <f>'Свод с.п.'!D15</f>
        <v>0</v>
      </c>
      <c r="I17" s="195">
        <f t="shared" si="1"/>
        <v>0</v>
      </c>
      <c r="J17" s="196">
        <f>'Райбюд. Табл. № 5'!E15</f>
        <v>0</v>
      </c>
      <c r="K17" s="196">
        <f>'Свод с.п.'!E15</f>
        <v>0</v>
      </c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</row>
    <row r="18" spans="1:86" ht="51" x14ac:dyDescent="0.25">
      <c r="A18" s="85" t="s">
        <v>37</v>
      </c>
      <c r="B18" s="130" t="s">
        <v>115</v>
      </c>
      <c r="C18" s="195">
        <f t="shared" ref="C18:C26" si="3">SUM(D18:E18)</f>
        <v>1957.5</v>
      </c>
      <c r="D18" s="196">
        <f>'Райбюд. Табл. № 5'!C16</f>
        <v>783</v>
      </c>
      <c r="E18" s="196">
        <f>'Свод с.п.'!C16</f>
        <v>1174.5</v>
      </c>
      <c r="F18" s="195">
        <f t="shared" si="0"/>
        <v>2104.3000000000002</v>
      </c>
      <c r="G18" s="196">
        <f>'Райбюд. Табл. № 5'!D16</f>
        <v>841.7</v>
      </c>
      <c r="H18" s="196">
        <f>'Свод с.п.'!D16</f>
        <v>1262.6000000000001</v>
      </c>
      <c r="I18" s="195">
        <f t="shared" si="1"/>
        <v>2262.1000000000004</v>
      </c>
      <c r="J18" s="196">
        <f>'Райбюд. Табл. № 5'!E16</f>
        <v>904.8</v>
      </c>
      <c r="K18" s="196">
        <f>'Свод с.п.'!E16</f>
        <v>1357.3000000000002</v>
      </c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</row>
    <row r="19" spans="1:86" ht="76.5" hidden="1" customHeight="1" x14ac:dyDescent="0.25">
      <c r="A19" s="193" t="s">
        <v>471</v>
      </c>
      <c r="B19" s="100" t="s">
        <v>472</v>
      </c>
      <c r="C19" s="195">
        <f t="shared" si="3"/>
        <v>0</v>
      </c>
      <c r="D19" s="196">
        <f>'Райбюд. Табл. № 5'!C17</f>
        <v>0</v>
      </c>
      <c r="E19" s="196">
        <f>'Свод с.п.'!C17</f>
        <v>0</v>
      </c>
      <c r="F19" s="195">
        <f t="shared" si="0"/>
        <v>0</v>
      </c>
      <c r="G19" s="196">
        <f>'Райбюд. Табл. № 5'!D17</f>
        <v>0</v>
      </c>
      <c r="H19" s="196">
        <f>'Свод с.п.'!D17</f>
        <v>0</v>
      </c>
      <c r="I19" s="195">
        <f t="shared" si="1"/>
        <v>0</v>
      </c>
      <c r="J19" s="196">
        <f>'Райбюд. Табл. № 5'!E17</f>
        <v>0</v>
      </c>
      <c r="K19" s="196">
        <f>'Свод с.п.'!E17</f>
        <v>0</v>
      </c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</row>
    <row r="20" spans="1:86" ht="57" customHeight="1" x14ac:dyDescent="0.25">
      <c r="A20" s="40" t="s">
        <v>563</v>
      </c>
      <c r="B20" s="100" t="s">
        <v>564</v>
      </c>
      <c r="C20" s="195">
        <f t="shared" si="3"/>
        <v>28.5</v>
      </c>
      <c r="D20" s="196">
        <f>'Райбюд. Табл. № 5'!C18</f>
        <v>20.5</v>
      </c>
      <c r="E20" s="196">
        <f>'Свод с.п.'!C18</f>
        <v>8</v>
      </c>
      <c r="F20" s="195">
        <f t="shared" si="0"/>
        <v>0</v>
      </c>
      <c r="G20" s="196">
        <f>'Райбюд. Табл. № 5'!F18</f>
        <v>0</v>
      </c>
      <c r="H20" s="196">
        <f>'Свод с.п.'!D18</f>
        <v>0</v>
      </c>
      <c r="I20" s="195">
        <f t="shared" si="1"/>
        <v>0</v>
      </c>
      <c r="J20" s="196">
        <f>'Райбюд. Табл. № 5'!I18</f>
        <v>0</v>
      </c>
      <c r="K20" s="196">
        <f>'Свод с.п.'!E18</f>
        <v>0</v>
      </c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</row>
    <row r="21" spans="1:86" ht="54" customHeight="1" x14ac:dyDescent="0.25">
      <c r="A21" s="40" t="s">
        <v>565</v>
      </c>
      <c r="B21" s="100" t="s">
        <v>566</v>
      </c>
      <c r="C21" s="195">
        <f t="shared" si="3"/>
        <v>14814.699999999999</v>
      </c>
      <c r="D21" s="196">
        <f>'Райбюд. Табл. № 5'!C19</f>
        <v>10722.9</v>
      </c>
      <c r="E21" s="196">
        <f>'Свод с.п.'!C19</f>
        <v>4091.7999999999997</v>
      </c>
      <c r="F21" s="195">
        <f t="shared" si="0"/>
        <v>15926.199999999999</v>
      </c>
      <c r="G21" s="196">
        <f>'Райбюд. Табл. № 5'!D19</f>
        <v>11527.4</v>
      </c>
      <c r="H21" s="196">
        <f>'Свод с.п.'!D19</f>
        <v>4398.7999999999993</v>
      </c>
      <c r="I21" s="195">
        <f t="shared" si="1"/>
        <v>17120.7</v>
      </c>
      <c r="J21" s="196">
        <f>'Райбюд. Табл. № 5'!E19</f>
        <v>12392</v>
      </c>
      <c r="K21" s="196">
        <f>'Свод с.п.'!E19</f>
        <v>4728.7</v>
      </c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</row>
    <row r="22" spans="1:86" ht="28.5" customHeight="1" x14ac:dyDescent="0.25">
      <c r="A22" s="168" t="s">
        <v>157</v>
      </c>
      <c r="B22" s="99" t="s">
        <v>158</v>
      </c>
      <c r="C22" s="195">
        <f t="shared" si="3"/>
        <v>43049.899999999994</v>
      </c>
      <c r="D22" s="195">
        <f>SUM(D23:D26)</f>
        <v>10393.699999999999</v>
      </c>
      <c r="E22" s="195">
        <f>SUM(E23:E26)</f>
        <v>32656.199999999997</v>
      </c>
      <c r="F22" s="195">
        <f t="shared" si="0"/>
        <v>43525.3</v>
      </c>
      <c r="G22" s="195">
        <f>SUM(G23:G26)</f>
        <v>10508.4</v>
      </c>
      <c r="H22" s="195">
        <f>SUM(H23:H26)</f>
        <v>33016.9</v>
      </c>
      <c r="I22" s="195">
        <f t="shared" si="1"/>
        <v>44998.7</v>
      </c>
      <c r="J22" s="195">
        <f>SUM(J23:J26)</f>
        <v>10864.2</v>
      </c>
      <c r="K22" s="195">
        <f>SUM(K23:K26)</f>
        <v>34134.5</v>
      </c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</row>
    <row r="23" spans="1:86" ht="64.5" x14ac:dyDescent="0.25">
      <c r="A23" s="26" t="s">
        <v>352</v>
      </c>
      <c r="B23" s="108" t="s">
        <v>356</v>
      </c>
      <c r="C23" s="195">
        <f t="shared" si="3"/>
        <v>19453.7</v>
      </c>
      <c r="D23" s="196">
        <f>'Райбюд. Табл. № 5'!C21</f>
        <v>4696.8</v>
      </c>
      <c r="E23" s="196">
        <f>'Свод с.п.'!C21</f>
        <v>14756.9</v>
      </c>
      <c r="F23" s="195">
        <f t="shared" si="0"/>
        <v>19509.100000000002</v>
      </c>
      <c r="G23" s="196">
        <f>'Райбюд. Табл. № 5'!D21</f>
        <v>4710.1000000000004</v>
      </c>
      <c r="H23" s="196">
        <f>'Свод с.п.'!D21</f>
        <v>14799.000000000002</v>
      </c>
      <c r="I23" s="195">
        <f t="shared" si="1"/>
        <v>20616.599999999999</v>
      </c>
      <c r="J23" s="196">
        <f>'Райбюд. Табл. № 5'!E21</f>
        <v>4977.5</v>
      </c>
      <c r="K23" s="196">
        <f>'Свод с.п.'!E21</f>
        <v>15639.1</v>
      </c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</row>
    <row r="24" spans="1:86" ht="77.25" x14ac:dyDescent="0.25">
      <c r="A24" s="137" t="s">
        <v>353</v>
      </c>
      <c r="B24" s="108" t="s">
        <v>357</v>
      </c>
      <c r="C24" s="195">
        <f t="shared" si="3"/>
        <v>127.1</v>
      </c>
      <c r="D24" s="196">
        <f>'Райбюд. Табл. № 5'!C22</f>
        <v>30.7</v>
      </c>
      <c r="E24" s="196">
        <f>'Свод с.п.'!C22</f>
        <v>96.399999999999991</v>
      </c>
      <c r="F24" s="195">
        <f t="shared" si="0"/>
        <v>128.4</v>
      </c>
      <c r="G24" s="196">
        <f>'Райбюд. Табл. № 5'!D22</f>
        <v>31</v>
      </c>
      <c r="H24" s="196">
        <f>'Свод с.п.'!D22</f>
        <v>97.4</v>
      </c>
      <c r="I24" s="195">
        <f t="shared" si="1"/>
        <v>136.5</v>
      </c>
      <c r="J24" s="196">
        <f>'Райбюд. Табл. № 5'!E22</f>
        <v>33</v>
      </c>
      <c r="K24" s="196">
        <f>'Свод с.п.'!E22</f>
        <v>103.50000000000001</v>
      </c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</row>
    <row r="25" spans="1:86" ht="63.75" x14ac:dyDescent="0.25">
      <c r="A25" s="138" t="s">
        <v>354</v>
      </c>
      <c r="B25" s="108" t="s">
        <v>358</v>
      </c>
      <c r="C25" s="195">
        <f t="shared" si="3"/>
        <v>25772.899999999994</v>
      </c>
      <c r="D25" s="196">
        <f>'Райбюд. Табл. № 5'!C23</f>
        <v>6222.4</v>
      </c>
      <c r="E25" s="196">
        <f>'Свод с.п.'!C23</f>
        <v>19550.499999999996</v>
      </c>
      <c r="F25" s="195">
        <f t="shared" si="0"/>
        <v>26290.9</v>
      </c>
      <c r="G25" s="196">
        <f>'Райбюд. Табл. № 5'!D23</f>
        <v>6347.5</v>
      </c>
      <c r="H25" s="196">
        <f>'Свод с.п.'!D23</f>
        <v>19943.400000000001</v>
      </c>
      <c r="I25" s="195">
        <f t="shared" si="1"/>
        <v>26865</v>
      </c>
      <c r="J25" s="196">
        <f>'Райбюд. Табл. № 5'!E23</f>
        <v>6486.1</v>
      </c>
      <c r="K25" s="196">
        <f>'Свод с.п.'!E23</f>
        <v>20378.900000000001</v>
      </c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</row>
    <row r="26" spans="1:86" ht="63.75" x14ac:dyDescent="0.25">
      <c r="A26" s="139" t="s">
        <v>355</v>
      </c>
      <c r="B26" s="108" t="s">
        <v>359</v>
      </c>
      <c r="C26" s="195">
        <f t="shared" si="3"/>
        <v>-2303.7999999999997</v>
      </c>
      <c r="D26" s="196">
        <f>'Райбюд. Табл. № 5'!C24</f>
        <v>-556.20000000000005</v>
      </c>
      <c r="E26" s="196">
        <f>'Свод с.п.'!C24</f>
        <v>-1747.5999999999997</v>
      </c>
      <c r="F26" s="195">
        <f>SUM(G26:H26)</f>
        <v>-2403.1000000000004</v>
      </c>
      <c r="G26" s="196">
        <f>'Райбюд. Табл. № 5'!D24</f>
        <v>-580.20000000000005</v>
      </c>
      <c r="H26" s="196">
        <f>'Свод с.п.'!D24</f>
        <v>-1822.9</v>
      </c>
      <c r="I26" s="195">
        <f>SUM(J26:K26)</f>
        <v>-2619.4</v>
      </c>
      <c r="J26" s="196">
        <f>'Райбюд. Табл. № 5'!E24</f>
        <v>-632.4</v>
      </c>
      <c r="K26" s="196">
        <f>'Свод с.п.'!E24</f>
        <v>-1987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</row>
    <row r="27" spans="1:86" ht="15.75" x14ac:dyDescent="0.25">
      <c r="A27" s="168" t="s">
        <v>11</v>
      </c>
      <c r="B27" s="129" t="s">
        <v>12</v>
      </c>
      <c r="C27" s="195">
        <f>SUM(D27:E27)</f>
        <v>7926</v>
      </c>
      <c r="D27" s="195">
        <f>D31+D33+D35+D28</f>
        <v>5304</v>
      </c>
      <c r="E27" s="195">
        <f>E31+E33+E35+E28</f>
        <v>2622</v>
      </c>
      <c r="F27" s="195">
        <f t="shared" si="0"/>
        <v>8197</v>
      </c>
      <c r="G27" s="195">
        <f>G31+G33+G35+G28</f>
        <v>5519</v>
      </c>
      <c r="H27" s="195">
        <f>H31+H33+H35+H28</f>
        <v>2678</v>
      </c>
      <c r="I27" s="195">
        <f t="shared" si="1"/>
        <v>8479</v>
      </c>
      <c r="J27" s="195">
        <f>J31+J33+J35+J28</f>
        <v>5744</v>
      </c>
      <c r="K27" s="195">
        <f>K31+K33+K35+K28</f>
        <v>2735</v>
      </c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</row>
    <row r="28" spans="1:86" ht="15.75" x14ac:dyDescent="0.25">
      <c r="A28" s="23" t="s">
        <v>385</v>
      </c>
      <c r="B28" s="97" t="s">
        <v>384</v>
      </c>
      <c r="C28" s="195">
        <f t="shared" ref="C28:C30" si="4">SUM(D28+E28)</f>
        <v>1064</v>
      </c>
      <c r="D28" s="195">
        <f>D29+D30</f>
        <v>1064</v>
      </c>
      <c r="E28" s="195">
        <f>E29+E30</f>
        <v>0</v>
      </c>
      <c r="F28" s="195">
        <f t="shared" ref="F28:F30" si="5">SUM(G28+H28)</f>
        <v>1176</v>
      </c>
      <c r="G28" s="195">
        <f t="shared" ref="G28:H28" si="6">G29+G30</f>
        <v>1176</v>
      </c>
      <c r="H28" s="195">
        <f t="shared" si="6"/>
        <v>0</v>
      </c>
      <c r="I28" s="195">
        <f t="shared" ref="I28:I30" si="7">SUM(J28+K28)</f>
        <v>1294</v>
      </c>
      <c r="J28" s="195">
        <f t="shared" ref="J28:K28" si="8">J29+J30</f>
        <v>1294</v>
      </c>
      <c r="K28" s="195">
        <f t="shared" si="8"/>
        <v>0</v>
      </c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</row>
    <row r="29" spans="1:86" ht="26.25" x14ac:dyDescent="0.25">
      <c r="A29" s="24" t="s">
        <v>514</v>
      </c>
      <c r="B29" s="96" t="s">
        <v>386</v>
      </c>
      <c r="C29" s="195">
        <f t="shared" si="4"/>
        <v>700</v>
      </c>
      <c r="D29" s="196">
        <f>'Райбюд. Табл. № 5'!C27</f>
        <v>700</v>
      </c>
      <c r="E29" s="196">
        <v>0</v>
      </c>
      <c r="F29" s="195">
        <f t="shared" si="5"/>
        <v>750</v>
      </c>
      <c r="G29" s="196">
        <f>'Райбюд. Табл. № 5'!D27</f>
        <v>750</v>
      </c>
      <c r="H29" s="196">
        <v>0</v>
      </c>
      <c r="I29" s="195">
        <f t="shared" si="7"/>
        <v>760</v>
      </c>
      <c r="J29" s="196">
        <f>'Райбюд. Табл. № 5'!E27</f>
        <v>760</v>
      </c>
      <c r="K29" s="196">
        <v>0</v>
      </c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</row>
    <row r="30" spans="1:86" ht="39" x14ac:dyDescent="0.25">
      <c r="A30" s="24" t="s">
        <v>515</v>
      </c>
      <c r="B30" s="96" t="s">
        <v>387</v>
      </c>
      <c r="C30" s="195">
        <f t="shared" si="4"/>
        <v>364</v>
      </c>
      <c r="D30" s="196">
        <f>'Райбюд. Табл. № 5'!C28</f>
        <v>364</v>
      </c>
      <c r="E30" s="196">
        <v>0</v>
      </c>
      <c r="F30" s="195">
        <f t="shared" si="5"/>
        <v>426</v>
      </c>
      <c r="G30" s="196">
        <f>'Райбюд. Табл. № 5'!D28</f>
        <v>426</v>
      </c>
      <c r="H30" s="196">
        <v>0</v>
      </c>
      <c r="I30" s="195">
        <f t="shared" si="7"/>
        <v>534</v>
      </c>
      <c r="J30" s="196">
        <f>'Райбюд. Табл. № 5'!E28</f>
        <v>534</v>
      </c>
      <c r="K30" s="196">
        <v>0</v>
      </c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</row>
    <row r="31" spans="1:86" ht="15.75" hidden="1" x14ac:dyDescent="0.25">
      <c r="A31" s="86" t="s">
        <v>52</v>
      </c>
      <c r="B31" s="96" t="s">
        <v>122</v>
      </c>
      <c r="C31" s="195">
        <f t="shared" ref="C31:C36" si="9">SUM(D31+E31)</f>
        <v>0</v>
      </c>
      <c r="D31" s="196">
        <f>D32</f>
        <v>0</v>
      </c>
      <c r="E31" s="196">
        <f>E32</f>
        <v>0</v>
      </c>
      <c r="F31" s="195">
        <f t="shared" si="0"/>
        <v>0</v>
      </c>
      <c r="G31" s="196">
        <f>G32</f>
        <v>0</v>
      </c>
      <c r="H31" s="196">
        <f>H32</f>
        <v>0</v>
      </c>
      <c r="I31" s="195">
        <f t="shared" si="1"/>
        <v>0</v>
      </c>
      <c r="J31" s="196">
        <f>J32</f>
        <v>0</v>
      </c>
      <c r="K31" s="196">
        <f>K32</f>
        <v>0</v>
      </c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</row>
    <row r="32" spans="1:86" ht="15.75" hidden="1" x14ac:dyDescent="0.25">
      <c r="A32" s="86" t="s">
        <v>52</v>
      </c>
      <c r="B32" s="96" t="s">
        <v>123</v>
      </c>
      <c r="C32" s="195">
        <f t="shared" si="9"/>
        <v>0</v>
      </c>
      <c r="D32" s="196">
        <f>'Райбюд. Табл. № 5'!C30</f>
        <v>0</v>
      </c>
      <c r="E32" s="196">
        <v>0</v>
      </c>
      <c r="F32" s="195">
        <f t="shared" si="0"/>
        <v>0</v>
      </c>
      <c r="G32" s="196">
        <f>'Райбюд. Табл. № 5'!D30</f>
        <v>0</v>
      </c>
      <c r="H32" s="196">
        <v>0</v>
      </c>
      <c r="I32" s="195">
        <f t="shared" si="1"/>
        <v>0</v>
      </c>
      <c r="J32" s="196">
        <f>'Райбюд. Табл. № 5'!E30</f>
        <v>0</v>
      </c>
      <c r="K32" s="196">
        <v>0</v>
      </c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</row>
    <row r="33" spans="1:86" ht="15.75" x14ac:dyDescent="0.25">
      <c r="A33" s="86" t="s">
        <v>13</v>
      </c>
      <c r="B33" s="96" t="s">
        <v>124</v>
      </c>
      <c r="C33" s="195">
        <f t="shared" si="9"/>
        <v>5244</v>
      </c>
      <c r="D33" s="196">
        <f>D34</f>
        <v>2622</v>
      </c>
      <c r="E33" s="196">
        <f>E34</f>
        <v>2622</v>
      </c>
      <c r="F33" s="195">
        <f t="shared" si="0"/>
        <v>5356</v>
      </c>
      <c r="G33" s="196">
        <f>G34</f>
        <v>2678</v>
      </c>
      <c r="H33" s="196">
        <f>H34</f>
        <v>2678</v>
      </c>
      <c r="I33" s="195">
        <f t="shared" si="1"/>
        <v>5470</v>
      </c>
      <c r="J33" s="196">
        <f>J34</f>
        <v>2735</v>
      </c>
      <c r="K33" s="196">
        <f>K34</f>
        <v>2735</v>
      </c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</row>
    <row r="34" spans="1:86" ht="15.75" x14ac:dyDescent="0.25">
      <c r="A34" s="86" t="s">
        <v>13</v>
      </c>
      <c r="B34" s="100" t="s">
        <v>2</v>
      </c>
      <c r="C34" s="195">
        <f t="shared" si="9"/>
        <v>5244</v>
      </c>
      <c r="D34" s="196">
        <f>'Райбюд. Табл. № 5'!C32</f>
        <v>2622</v>
      </c>
      <c r="E34" s="196">
        <f>'Свод с.п.'!C26</f>
        <v>2622</v>
      </c>
      <c r="F34" s="195">
        <f t="shared" si="0"/>
        <v>5356</v>
      </c>
      <c r="G34" s="196">
        <f>'Райбюд. Табл. № 5'!D32</f>
        <v>2678</v>
      </c>
      <c r="H34" s="196">
        <f>'Свод с.п.'!D26</f>
        <v>2678</v>
      </c>
      <c r="I34" s="195">
        <f t="shared" si="1"/>
        <v>5470</v>
      </c>
      <c r="J34" s="196">
        <f>'Райбюд. Табл. № 5'!E32</f>
        <v>2735</v>
      </c>
      <c r="K34" s="196">
        <f>'Свод с.п.'!E26</f>
        <v>2735</v>
      </c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</row>
    <row r="35" spans="1:86" ht="15.75" x14ac:dyDescent="0.25">
      <c r="A35" s="24" t="s">
        <v>229</v>
      </c>
      <c r="B35" s="100" t="s">
        <v>230</v>
      </c>
      <c r="C35" s="195">
        <f t="shared" si="9"/>
        <v>1618</v>
      </c>
      <c r="D35" s="196">
        <f>D36</f>
        <v>1618</v>
      </c>
      <c r="E35" s="196">
        <f>E36</f>
        <v>0</v>
      </c>
      <c r="F35" s="195">
        <f t="shared" si="0"/>
        <v>1665</v>
      </c>
      <c r="G35" s="196">
        <f>G36</f>
        <v>1665</v>
      </c>
      <c r="H35" s="196">
        <f>H36</f>
        <v>0</v>
      </c>
      <c r="I35" s="195">
        <f t="shared" si="1"/>
        <v>1715</v>
      </c>
      <c r="J35" s="196">
        <f>J36</f>
        <v>1715</v>
      </c>
      <c r="K35" s="196">
        <f>K36</f>
        <v>0</v>
      </c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</row>
    <row r="36" spans="1:86" ht="26.25" x14ac:dyDescent="0.25">
      <c r="A36" s="24" t="s">
        <v>231</v>
      </c>
      <c r="B36" s="100" t="s">
        <v>232</v>
      </c>
      <c r="C36" s="195">
        <f t="shared" si="9"/>
        <v>1618</v>
      </c>
      <c r="D36" s="196">
        <f>'Райбюд. Табл. № 5'!C34</f>
        <v>1618</v>
      </c>
      <c r="E36" s="196">
        <v>0</v>
      </c>
      <c r="F36" s="195">
        <f t="shared" si="0"/>
        <v>1665</v>
      </c>
      <c r="G36" s="196">
        <f>'Райбюд. Табл. № 5'!D34</f>
        <v>1665</v>
      </c>
      <c r="H36" s="196">
        <v>0</v>
      </c>
      <c r="I36" s="195">
        <f t="shared" si="1"/>
        <v>1715</v>
      </c>
      <c r="J36" s="196">
        <f>'Райбюд. Табл. № 5'!E34</f>
        <v>1715</v>
      </c>
      <c r="K36" s="196">
        <v>0</v>
      </c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</row>
    <row r="37" spans="1:86" ht="15.75" x14ac:dyDescent="0.25">
      <c r="A37" s="169" t="s">
        <v>14</v>
      </c>
      <c r="B37" s="129" t="s">
        <v>30</v>
      </c>
      <c r="C37" s="195">
        <f t="shared" si="2"/>
        <v>22641</v>
      </c>
      <c r="D37" s="195">
        <f>D38+D40</f>
        <v>0</v>
      </c>
      <c r="E37" s="195">
        <f>E38+E40</f>
        <v>22641</v>
      </c>
      <c r="F37" s="195">
        <f t="shared" si="0"/>
        <v>22739</v>
      </c>
      <c r="G37" s="195">
        <f>G38+G40</f>
        <v>0</v>
      </c>
      <c r="H37" s="195">
        <f>H38+H40</f>
        <v>22739</v>
      </c>
      <c r="I37" s="195">
        <f t="shared" si="1"/>
        <v>22780</v>
      </c>
      <c r="J37" s="195">
        <f>J38+J40</f>
        <v>0</v>
      </c>
      <c r="K37" s="195">
        <f>K38+K40</f>
        <v>22780</v>
      </c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</row>
    <row r="38" spans="1:86" ht="15.75" x14ac:dyDescent="0.25">
      <c r="A38" s="87" t="s">
        <v>31</v>
      </c>
      <c r="B38" s="130" t="s">
        <v>32</v>
      </c>
      <c r="C38" s="187">
        <f t="shared" si="2"/>
        <v>1979</v>
      </c>
      <c r="D38" s="184">
        <f>D39</f>
        <v>0</v>
      </c>
      <c r="E38" s="184">
        <f>E39</f>
        <v>1979</v>
      </c>
      <c r="F38" s="187">
        <f t="shared" si="0"/>
        <v>2015</v>
      </c>
      <c r="G38" s="184">
        <f>G39</f>
        <v>0</v>
      </c>
      <c r="H38" s="184">
        <f>H39</f>
        <v>2015</v>
      </c>
      <c r="I38" s="187">
        <f t="shared" si="1"/>
        <v>2015</v>
      </c>
      <c r="J38" s="184">
        <f>J39</f>
        <v>0</v>
      </c>
      <c r="K38" s="184">
        <f>K39</f>
        <v>2015</v>
      </c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</row>
    <row r="39" spans="1:86" ht="26.25" x14ac:dyDescent="0.25">
      <c r="A39" s="54" t="s">
        <v>257</v>
      </c>
      <c r="B39" s="130" t="s">
        <v>117</v>
      </c>
      <c r="C39" s="187">
        <f t="shared" si="2"/>
        <v>1979</v>
      </c>
      <c r="D39" s="184">
        <v>0</v>
      </c>
      <c r="E39" s="184">
        <f>'Свод с.п.'!C29</f>
        <v>1979</v>
      </c>
      <c r="F39" s="187">
        <f t="shared" si="0"/>
        <v>2015</v>
      </c>
      <c r="G39" s="184">
        <v>0</v>
      </c>
      <c r="H39" s="184">
        <f>'Свод с.п.'!D29</f>
        <v>2015</v>
      </c>
      <c r="I39" s="187">
        <f t="shared" si="1"/>
        <v>2015</v>
      </c>
      <c r="J39" s="184">
        <v>0</v>
      </c>
      <c r="K39" s="184">
        <f>'Свод с.п.'!E29</f>
        <v>2015</v>
      </c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</row>
    <row r="40" spans="1:86" ht="15.75" x14ac:dyDescent="0.25">
      <c r="A40" s="87" t="s">
        <v>33</v>
      </c>
      <c r="B40" s="130" t="s">
        <v>34</v>
      </c>
      <c r="C40" s="187">
        <f t="shared" si="2"/>
        <v>20662</v>
      </c>
      <c r="D40" s="184">
        <f>D41+D43</f>
        <v>0</v>
      </c>
      <c r="E40" s="184">
        <f>E41+E43</f>
        <v>20662</v>
      </c>
      <c r="F40" s="187">
        <f t="shared" si="0"/>
        <v>20724</v>
      </c>
      <c r="G40" s="184">
        <f>G41+G43</f>
        <v>0</v>
      </c>
      <c r="H40" s="184">
        <f>H41+H43</f>
        <v>20724</v>
      </c>
      <c r="I40" s="187">
        <f t="shared" si="1"/>
        <v>20765</v>
      </c>
      <c r="J40" s="184">
        <f>J41+J43</f>
        <v>0</v>
      </c>
      <c r="K40" s="184">
        <f>K41+K43</f>
        <v>20765</v>
      </c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</row>
    <row r="41" spans="1:86" ht="15.75" x14ac:dyDescent="0.25">
      <c r="A41" s="140" t="s">
        <v>163</v>
      </c>
      <c r="B41" s="130" t="s">
        <v>162</v>
      </c>
      <c r="C41" s="195">
        <f t="shared" si="2"/>
        <v>6531.8</v>
      </c>
      <c r="D41" s="196">
        <f>D42</f>
        <v>0</v>
      </c>
      <c r="E41" s="196">
        <f>E42</f>
        <v>6531.8</v>
      </c>
      <c r="F41" s="195">
        <f t="shared" si="0"/>
        <v>6561.8</v>
      </c>
      <c r="G41" s="196">
        <f>G42</f>
        <v>0</v>
      </c>
      <c r="H41" s="196">
        <f>H42</f>
        <v>6561.8</v>
      </c>
      <c r="I41" s="195">
        <f t="shared" si="1"/>
        <v>6561.8</v>
      </c>
      <c r="J41" s="196">
        <f>J42</f>
        <v>0</v>
      </c>
      <c r="K41" s="196">
        <f>K42</f>
        <v>6561.8</v>
      </c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</row>
    <row r="42" spans="1:86" ht="26.25" x14ac:dyDescent="0.25">
      <c r="A42" s="107" t="s">
        <v>258</v>
      </c>
      <c r="B42" s="100" t="s">
        <v>164</v>
      </c>
      <c r="C42" s="195">
        <f t="shared" si="2"/>
        <v>6531.8</v>
      </c>
      <c r="D42" s="196">
        <v>0</v>
      </c>
      <c r="E42" s="196">
        <f>'Свод с.п.'!C32</f>
        <v>6531.8</v>
      </c>
      <c r="F42" s="195">
        <f t="shared" si="0"/>
        <v>6561.8</v>
      </c>
      <c r="G42" s="196">
        <v>0</v>
      </c>
      <c r="H42" s="196">
        <f>'Свод с.п.'!D32</f>
        <v>6561.8</v>
      </c>
      <c r="I42" s="195">
        <f t="shared" si="1"/>
        <v>6561.8</v>
      </c>
      <c r="J42" s="196">
        <v>0</v>
      </c>
      <c r="K42" s="196">
        <f>'Свод с.п.'!E32</f>
        <v>6561.8</v>
      </c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</row>
    <row r="43" spans="1:86" ht="15.75" x14ac:dyDescent="0.25">
      <c r="A43" s="140" t="s">
        <v>166</v>
      </c>
      <c r="B43" s="130" t="s">
        <v>165</v>
      </c>
      <c r="C43" s="195">
        <f t="shared" si="2"/>
        <v>14130.2</v>
      </c>
      <c r="D43" s="196">
        <f>D44</f>
        <v>0</v>
      </c>
      <c r="E43" s="196">
        <f>E44</f>
        <v>14130.2</v>
      </c>
      <c r="F43" s="195">
        <f t="shared" si="0"/>
        <v>14162.2</v>
      </c>
      <c r="G43" s="196">
        <f>G44</f>
        <v>0</v>
      </c>
      <c r="H43" s="196">
        <f>H44</f>
        <v>14162.2</v>
      </c>
      <c r="I43" s="195">
        <f t="shared" si="1"/>
        <v>14203.2</v>
      </c>
      <c r="J43" s="196">
        <f>J44</f>
        <v>0</v>
      </c>
      <c r="K43" s="196">
        <f>K44</f>
        <v>14203.2</v>
      </c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</row>
    <row r="44" spans="1:86" ht="26.25" x14ac:dyDescent="0.25">
      <c r="A44" s="26" t="s">
        <v>168</v>
      </c>
      <c r="B44" s="100" t="s">
        <v>167</v>
      </c>
      <c r="C44" s="195">
        <f t="shared" si="2"/>
        <v>14130.2</v>
      </c>
      <c r="D44" s="196">
        <v>0</v>
      </c>
      <c r="E44" s="196">
        <f>'Свод с.п.'!C34</f>
        <v>14130.2</v>
      </c>
      <c r="F44" s="195">
        <f t="shared" si="0"/>
        <v>14162.2</v>
      </c>
      <c r="G44" s="196">
        <v>0</v>
      </c>
      <c r="H44" s="196">
        <f>'Свод с.п.'!D34</f>
        <v>14162.2</v>
      </c>
      <c r="I44" s="195">
        <f t="shared" si="1"/>
        <v>14203.2</v>
      </c>
      <c r="J44" s="196">
        <v>0</v>
      </c>
      <c r="K44" s="196">
        <f>'Свод с.п.'!E34</f>
        <v>14203.2</v>
      </c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</row>
    <row r="45" spans="1:86" ht="15.75" x14ac:dyDescent="0.25">
      <c r="A45" s="168" t="s">
        <v>53</v>
      </c>
      <c r="B45" s="129" t="s">
        <v>54</v>
      </c>
      <c r="C45" s="195">
        <f>C46+C48</f>
        <v>1174</v>
      </c>
      <c r="D45" s="195">
        <f>D46</f>
        <v>1172</v>
      </c>
      <c r="E45" s="195">
        <f>E46+E49</f>
        <v>2</v>
      </c>
      <c r="F45" s="195">
        <f t="shared" si="0"/>
        <v>1877</v>
      </c>
      <c r="G45" s="195">
        <f>G46</f>
        <v>1875</v>
      </c>
      <c r="H45" s="195">
        <f>H46+H49</f>
        <v>2</v>
      </c>
      <c r="I45" s="195">
        <f t="shared" si="1"/>
        <v>1956</v>
      </c>
      <c r="J45" s="195">
        <f>J46</f>
        <v>1954</v>
      </c>
      <c r="K45" s="195">
        <f>K46+K49</f>
        <v>2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</row>
    <row r="46" spans="1:86" ht="25.5" x14ac:dyDescent="0.25">
      <c r="A46" s="85" t="s">
        <v>55</v>
      </c>
      <c r="B46" s="130" t="s">
        <v>56</v>
      </c>
      <c r="C46" s="195">
        <f t="shared" si="2"/>
        <v>1172</v>
      </c>
      <c r="D46" s="196">
        <f>D47</f>
        <v>1172</v>
      </c>
      <c r="E46" s="196">
        <f>E47</f>
        <v>0</v>
      </c>
      <c r="F46" s="195">
        <f t="shared" si="0"/>
        <v>1875</v>
      </c>
      <c r="G46" s="196">
        <f>G47</f>
        <v>1875</v>
      </c>
      <c r="H46" s="196">
        <f>H47</f>
        <v>0</v>
      </c>
      <c r="I46" s="195">
        <f t="shared" si="1"/>
        <v>1954</v>
      </c>
      <c r="J46" s="196">
        <f>J47</f>
        <v>1954</v>
      </c>
      <c r="K46" s="196">
        <f>K47</f>
        <v>0</v>
      </c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</row>
    <row r="47" spans="1:86" ht="25.5" x14ac:dyDescent="0.25">
      <c r="A47" s="85" t="s">
        <v>57</v>
      </c>
      <c r="B47" s="130" t="s">
        <v>129</v>
      </c>
      <c r="C47" s="195">
        <f t="shared" si="2"/>
        <v>1172</v>
      </c>
      <c r="D47" s="196">
        <f>'Райбюд. Табл. № 5'!C37</f>
        <v>1172</v>
      </c>
      <c r="E47" s="196">
        <v>0</v>
      </c>
      <c r="F47" s="195">
        <f t="shared" si="0"/>
        <v>1875</v>
      </c>
      <c r="G47" s="196">
        <f>'Райбюд. Табл. № 5'!D37</f>
        <v>1875</v>
      </c>
      <c r="H47" s="196">
        <v>0</v>
      </c>
      <c r="I47" s="195">
        <f t="shared" si="1"/>
        <v>1954</v>
      </c>
      <c r="J47" s="196">
        <f>'Райбюд. Табл. № 5'!E37</f>
        <v>1954</v>
      </c>
      <c r="K47" s="196">
        <v>0</v>
      </c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</row>
    <row r="48" spans="1:86" ht="15.75" x14ac:dyDescent="0.25">
      <c r="A48" s="141" t="s">
        <v>69</v>
      </c>
      <c r="B48" s="131" t="s">
        <v>68</v>
      </c>
      <c r="C48" s="195">
        <f t="shared" ref="C48:K48" si="10">C49</f>
        <v>2</v>
      </c>
      <c r="D48" s="196">
        <f t="shared" si="10"/>
        <v>0</v>
      </c>
      <c r="E48" s="196">
        <f t="shared" si="10"/>
        <v>2</v>
      </c>
      <c r="F48" s="195">
        <f t="shared" si="10"/>
        <v>2</v>
      </c>
      <c r="G48" s="196">
        <f t="shared" si="10"/>
        <v>0</v>
      </c>
      <c r="H48" s="196">
        <f t="shared" si="10"/>
        <v>2</v>
      </c>
      <c r="I48" s="195">
        <f t="shared" si="10"/>
        <v>2</v>
      </c>
      <c r="J48" s="196">
        <f t="shared" si="10"/>
        <v>0</v>
      </c>
      <c r="K48" s="196">
        <f t="shared" si="10"/>
        <v>2</v>
      </c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</row>
    <row r="49" spans="1:86" ht="51" x14ac:dyDescent="0.25">
      <c r="A49" s="85" t="s">
        <v>145</v>
      </c>
      <c r="B49" s="132" t="s">
        <v>71</v>
      </c>
      <c r="C49" s="195">
        <f t="shared" si="2"/>
        <v>2</v>
      </c>
      <c r="D49" s="196">
        <v>0</v>
      </c>
      <c r="E49" s="196">
        <f>'Свод с.п.'!C35</f>
        <v>2</v>
      </c>
      <c r="F49" s="195">
        <f t="shared" si="0"/>
        <v>2</v>
      </c>
      <c r="G49" s="196">
        <v>0</v>
      </c>
      <c r="H49" s="196">
        <f>'Свод с.п.'!D36</f>
        <v>2</v>
      </c>
      <c r="I49" s="195">
        <f t="shared" si="1"/>
        <v>2</v>
      </c>
      <c r="J49" s="196">
        <v>0</v>
      </c>
      <c r="K49" s="196">
        <f>'Свод с.п.'!E36</f>
        <v>2</v>
      </c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</row>
    <row r="50" spans="1:86" ht="15.75" x14ac:dyDescent="0.25">
      <c r="A50" s="166" t="s">
        <v>120</v>
      </c>
      <c r="B50" s="152"/>
      <c r="C50" s="194">
        <f t="shared" si="2"/>
        <v>14168.9</v>
      </c>
      <c r="D50" s="194">
        <f>D51+D65+D69+D73+D79</f>
        <v>13735</v>
      </c>
      <c r="E50" s="194">
        <f>E51+E65+E69+E73+E79</f>
        <v>433.9</v>
      </c>
      <c r="F50" s="194">
        <f t="shared" si="0"/>
        <v>14796.9</v>
      </c>
      <c r="G50" s="194">
        <f t="shared" ref="G50:H50" si="11">G51+G65+G69+G73+G79</f>
        <v>14366</v>
      </c>
      <c r="H50" s="194">
        <f t="shared" si="11"/>
        <v>430.9</v>
      </c>
      <c r="I50" s="194">
        <f t="shared" si="1"/>
        <v>15607.9</v>
      </c>
      <c r="J50" s="194">
        <f t="shared" ref="J50:K50" si="12">J51+J65+J69+J73+J79</f>
        <v>15177</v>
      </c>
      <c r="K50" s="194">
        <f t="shared" si="12"/>
        <v>430.9</v>
      </c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</row>
    <row r="51" spans="1:86" ht="25.5" x14ac:dyDescent="0.25">
      <c r="A51" s="168" t="s">
        <v>15</v>
      </c>
      <c r="B51" s="129" t="s">
        <v>16</v>
      </c>
      <c r="C51" s="195">
        <f t="shared" si="2"/>
        <v>12357.9</v>
      </c>
      <c r="D51" s="195">
        <f>D52+D61</f>
        <v>12114</v>
      </c>
      <c r="E51" s="195">
        <f>E52+E61</f>
        <v>243.9</v>
      </c>
      <c r="F51" s="195">
        <f t="shared" si="0"/>
        <v>12915.9</v>
      </c>
      <c r="G51" s="195">
        <f>G52+G61</f>
        <v>12675</v>
      </c>
      <c r="H51" s="195">
        <f>H52+H61</f>
        <v>240.9</v>
      </c>
      <c r="I51" s="195">
        <f t="shared" si="1"/>
        <v>13477.9</v>
      </c>
      <c r="J51" s="195">
        <f>J52+J61</f>
        <v>13237</v>
      </c>
      <c r="K51" s="195">
        <f>K52+K61</f>
        <v>240.9</v>
      </c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</row>
    <row r="52" spans="1:86" ht="51" x14ac:dyDescent="0.25">
      <c r="A52" s="88" t="s">
        <v>249</v>
      </c>
      <c r="B52" s="130" t="s">
        <v>17</v>
      </c>
      <c r="C52" s="195">
        <f t="shared" si="2"/>
        <v>12294.9</v>
      </c>
      <c r="D52" s="196">
        <f>D53+D58+D55</f>
        <v>12114</v>
      </c>
      <c r="E52" s="196">
        <f>E53+E58+E55+E57</f>
        <v>180.9</v>
      </c>
      <c r="F52" s="195">
        <f t="shared" si="0"/>
        <v>12852.9</v>
      </c>
      <c r="G52" s="196">
        <f>G53+G58+G55</f>
        <v>12675</v>
      </c>
      <c r="H52" s="196">
        <f>H53+H58+H55+H57</f>
        <v>177.9</v>
      </c>
      <c r="I52" s="195">
        <f t="shared" si="1"/>
        <v>13414.9</v>
      </c>
      <c r="J52" s="196">
        <f>J53+J58+J55</f>
        <v>13237</v>
      </c>
      <c r="K52" s="196">
        <f>K53+K58+K55+K57</f>
        <v>177.9</v>
      </c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</row>
    <row r="53" spans="1:86" ht="38.25" x14ac:dyDescent="0.25">
      <c r="A53" s="89" t="s">
        <v>18</v>
      </c>
      <c r="B53" s="100" t="s">
        <v>75</v>
      </c>
      <c r="C53" s="195">
        <f t="shared" si="2"/>
        <v>10000</v>
      </c>
      <c r="D53" s="196">
        <f>D54</f>
        <v>10000</v>
      </c>
      <c r="E53" s="196">
        <f>E54</f>
        <v>0</v>
      </c>
      <c r="F53" s="195">
        <f t="shared" si="0"/>
        <v>10500</v>
      </c>
      <c r="G53" s="196">
        <f>G54</f>
        <v>10500</v>
      </c>
      <c r="H53" s="196">
        <f>H54</f>
        <v>0</v>
      </c>
      <c r="I53" s="195">
        <f t="shared" si="1"/>
        <v>11000</v>
      </c>
      <c r="J53" s="196">
        <f>J54</f>
        <v>11000</v>
      </c>
      <c r="K53" s="196">
        <f>K54</f>
        <v>0</v>
      </c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</row>
    <row r="54" spans="1:86" ht="51.75" x14ac:dyDescent="0.25">
      <c r="A54" s="134" t="s">
        <v>245</v>
      </c>
      <c r="B54" s="100" t="s">
        <v>337</v>
      </c>
      <c r="C54" s="195">
        <f t="shared" si="2"/>
        <v>10000</v>
      </c>
      <c r="D54" s="196">
        <f>'Райбюд. Табл. № 5'!C42</f>
        <v>10000</v>
      </c>
      <c r="E54" s="196">
        <v>0</v>
      </c>
      <c r="F54" s="195">
        <f t="shared" si="0"/>
        <v>10500</v>
      </c>
      <c r="G54" s="196">
        <f>'Райбюд. Табл. № 5'!D42</f>
        <v>10500</v>
      </c>
      <c r="H54" s="196">
        <v>0</v>
      </c>
      <c r="I54" s="195">
        <f t="shared" si="1"/>
        <v>11000</v>
      </c>
      <c r="J54" s="196">
        <f>'Райбюд. Табл. № 5'!E42</f>
        <v>11000</v>
      </c>
      <c r="K54" s="196">
        <v>0</v>
      </c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</row>
    <row r="55" spans="1:86" ht="51.75" x14ac:dyDescent="0.25">
      <c r="A55" s="24" t="s">
        <v>148</v>
      </c>
      <c r="B55" s="100" t="s">
        <v>338</v>
      </c>
      <c r="C55" s="195">
        <f t="shared" si="2"/>
        <v>1700</v>
      </c>
      <c r="D55" s="196">
        <f>D56</f>
        <v>1700</v>
      </c>
      <c r="E55" s="196">
        <f>E56</f>
        <v>0</v>
      </c>
      <c r="F55" s="195">
        <f t="shared" si="0"/>
        <v>1750</v>
      </c>
      <c r="G55" s="196">
        <f>G56</f>
        <v>1750</v>
      </c>
      <c r="H55" s="196">
        <f>H56</f>
        <v>0</v>
      </c>
      <c r="I55" s="195">
        <f t="shared" si="1"/>
        <v>1800</v>
      </c>
      <c r="J55" s="196">
        <f>J56</f>
        <v>1800</v>
      </c>
      <c r="K55" s="196">
        <f>K56</f>
        <v>0</v>
      </c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</row>
    <row r="56" spans="1:86" ht="51.75" x14ac:dyDescent="0.25">
      <c r="A56" s="24" t="s">
        <v>80</v>
      </c>
      <c r="B56" s="100" t="s">
        <v>339</v>
      </c>
      <c r="C56" s="195">
        <f t="shared" si="2"/>
        <v>1700</v>
      </c>
      <c r="D56" s="196">
        <f>'Райбюд. Табл. № 5'!C44</f>
        <v>1700</v>
      </c>
      <c r="E56" s="196">
        <v>0</v>
      </c>
      <c r="F56" s="195">
        <f t="shared" si="0"/>
        <v>1750</v>
      </c>
      <c r="G56" s="196">
        <f>'Райбюд. Табл. № 5'!D44</f>
        <v>1750</v>
      </c>
      <c r="H56" s="196">
        <v>0</v>
      </c>
      <c r="I56" s="195">
        <f t="shared" si="1"/>
        <v>1800</v>
      </c>
      <c r="J56" s="196">
        <f>'Райбюд. Табл. № 5'!E44</f>
        <v>1800</v>
      </c>
      <c r="K56" s="196">
        <v>0</v>
      </c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</row>
    <row r="57" spans="1:86" ht="51.75" x14ac:dyDescent="0.25">
      <c r="A57" s="107" t="s">
        <v>259</v>
      </c>
      <c r="B57" s="150" t="s">
        <v>330</v>
      </c>
      <c r="C57" s="195">
        <f t="shared" si="2"/>
        <v>6.4</v>
      </c>
      <c r="D57" s="196">
        <v>0</v>
      </c>
      <c r="E57" s="184">
        <f>'Свод с.п.'!C41</f>
        <v>6.4</v>
      </c>
      <c r="F57" s="195">
        <f t="shared" si="0"/>
        <v>6.4</v>
      </c>
      <c r="G57" s="196">
        <v>0</v>
      </c>
      <c r="H57" s="196">
        <f>'Свод с.п.'!D41</f>
        <v>6.4</v>
      </c>
      <c r="I57" s="195">
        <f t="shared" si="1"/>
        <v>6.4</v>
      </c>
      <c r="J57" s="196">
        <v>0</v>
      </c>
      <c r="K57" s="196">
        <f>'Свод с.п.'!E41</f>
        <v>6.4</v>
      </c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</row>
    <row r="58" spans="1:86" ht="51.75" x14ac:dyDescent="0.25">
      <c r="A58" s="25" t="s">
        <v>160</v>
      </c>
      <c r="B58" s="130" t="s">
        <v>19</v>
      </c>
      <c r="C58" s="195">
        <f t="shared" si="2"/>
        <v>588.5</v>
      </c>
      <c r="D58" s="196">
        <f>D59+D60</f>
        <v>414</v>
      </c>
      <c r="E58" s="196">
        <f>E59+E60</f>
        <v>174.5</v>
      </c>
      <c r="F58" s="195">
        <f t="shared" si="0"/>
        <v>596.5</v>
      </c>
      <c r="G58" s="196">
        <f>G59+G60</f>
        <v>425</v>
      </c>
      <c r="H58" s="196">
        <f>H59+H60</f>
        <v>171.5</v>
      </c>
      <c r="I58" s="195">
        <f t="shared" si="1"/>
        <v>608.5</v>
      </c>
      <c r="J58" s="196">
        <f>J59+J60</f>
        <v>437</v>
      </c>
      <c r="K58" s="196">
        <f>K59+K60</f>
        <v>171.5</v>
      </c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</row>
    <row r="59" spans="1:86" ht="39" x14ac:dyDescent="0.25">
      <c r="A59" s="24" t="s">
        <v>149</v>
      </c>
      <c r="B59" s="130" t="s">
        <v>340</v>
      </c>
      <c r="C59" s="195">
        <f t="shared" si="2"/>
        <v>414</v>
      </c>
      <c r="D59" s="196">
        <f>'Райбюд. Табл. № 5'!C46</f>
        <v>414</v>
      </c>
      <c r="E59" s="196">
        <v>0</v>
      </c>
      <c r="F59" s="195">
        <f t="shared" si="0"/>
        <v>425</v>
      </c>
      <c r="G59" s="196">
        <f>'Райбюд. Табл. № 5'!D46</f>
        <v>425</v>
      </c>
      <c r="H59" s="196">
        <v>0</v>
      </c>
      <c r="I59" s="195">
        <f t="shared" si="1"/>
        <v>437</v>
      </c>
      <c r="J59" s="196">
        <f>'Райбюд. Табл. № 5'!E46</f>
        <v>437</v>
      </c>
      <c r="K59" s="196">
        <v>0</v>
      </c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</row>
    <row r="60" spans="1:86" ht="39" x14ac:dyDescent="0.25">
      <c r="A60" s="25" t="s">
        <v>260</v>
      </c>
      <c r="B60" s="130" t="s">
        <v>331</v>
      </c>
      <c r="C60" s="195">
        <f t="shared" si="2"/>
        <v>174.5</v>
      </c>
      <c r="D60" s="196">
        <v>0</v>
      </c>
      <c r="E60" s="196">
        <f>'Свод с.п.'!C43</f>
        <v>174.5</v>
      </c>
      <c r="F60" s="195">
        <f t="shared" si="0"/>
        <v>171.5</v>
      </c>
      <c r="G60" s="196">
        <v>0</v>
      </c>
      <c r="H60" s="196">
        <f>'Свод с.п.'!D43</f>
        <v>171.5</v>
      </c>
      <c r="I60" s="195">
        <f t="shared" si="1"/>
        <v>171.5</v>
      </c>
      <c r="J60" s="196">
        <v>0</v>
      </c>
      <c r="K60" s="196">
        <f>'Свод с.п.'!E43</f>
        <v>171.5</v>
      </c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</row>
    <row r="61" spans="1:86" ht="51.75" x14ac:dyDescent="0.25">
      <c r="A61" s="136" t="s">
        <v>510</v>
      </c>
      <c r="B61" s="96" t="s">
        <v>511</v>
      </c>
      <c r="C61" s="195">
        <f t="shared" si="2"/>
        <v>63</v>
      </c>
      <c r="D61" s="196">
        <f>D62</f>
        <v>0</v>
      </c>
      <c r="E61" s="196">
        <f>E62+E64</f>
        <v>63</v>
      </c>
      <c r="F61" s="195">
        <f t="shared" si="0"/>
        <v>63</v>
      </c>
      <c r="G61" s="196">
        <f>G62</f>
        <v>0</v>
      </c>
      <c r="H61" s="196">
        <f>H62+H64</f>
        <v>63</v>
      </c>
      <c r="I61" s="195">
        <f t="shared" si="1"/>
        <v>63</v>
      </c>
      <c r="J61" s="196">
        <f>J62</f>
        <v>0</v>
      </c>
      <c r="K61" s="196">
        <f>K62+K64</f>
        <v>63</v>
      </c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</row>
    <row r="62" spans="1:86" ht="51.75" hidden="1" x14ac:dyDescent="0.25">
      <c r="A62" s="136" t="s">
        <v>510</v>
      </c>
      <c r="B62" s="96" t="s">
        <v>512</v>
      </c>
      <c r="C62" s="195">
        <f t="shared" si="2"/>
        <v>0</v>
      </c>
      <c r="D62" s="196">
        <f>D63</f>
        <v>0</v>
      </c>
      <c r="E62" s="196">
        <f>E63</f>
        <v>0</v>
      </c>
      <c r="F62" s="195">
        <f t="shared" si="0"/>
        <v>0</v>
      </c>
      <c r="G62" s="196">
        <f>G63</f>
        <v>0</v>
      </c>
      <c r="H62" s="196">
        <f>H63</f>
        <v>0</v>
      </c>
      <c r="I62" s="195">
        <f t="shared" si="1"/>
        <v>0</v>
      </c>
      <c r="J62" s="196">
        <f>J63</f>
        <v>0</v>
      </c>
      <c r="K62" s="196">
        <f>K63</f>
        <v>0</v>
      </c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</row>
    <row r="63" spans="1:86" ht="51.75" hidden="1" x14ac:dyDescent="0.25">
      <c r="A63" s="136" t="s">
        <v>510</v>
      </c>
      <c r="B63" s="96" t="s">
        <v>513</v>
      </c>
      <c r="C63" s="195">
        <f t="shared" si="2"/>
        <v>0</v>
      </c>
      <c r="D63" s="196">
        <f>'Райбюд. Табл. № 5'!C49</f>
        <v>0</v>
      </c>
      <c r="E63" s="196">
        <v>0</v>
      </c>
      <c r="F63" s="195">
        <f t="shared" si="0"/>
        <v>0</v>
      </c>
      <c r="G63" s="196">
        <f>'Райбюд. Табл. № 5'!D49</f>
        <v>0</v>
      </c>
      <c r="H63" s="196">
        <v>0</v>
      </c>
      <c r="I63" s="195">
        <f t="shared" si="1"/>
        <v>0</v>
      </c>
      <c r="J63" s="196">
        <f>'Райбюд. Табл. № 5'!E49</f>
        <v>0</v>
      </c>
      <c r="K63" s="196">
        <v>0</v>
      </c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</row>
    <row r="64" spans="1:86" ht="36.75" x14ac:dyDescent="0.25">
      <c r="A64" s="74" t="s">
        <v>510</v>
      </c>
      <c r="B64" s="127" t="s">
        <v>608</v>
      </c>
      <c r="C64" s="195">
        <f t="shared" si="2"/>
        <v>63</v>
      </c>
      <c r="D64" s="196">
        <v>0</v>
      </c>
      <c r="E64" s="196">
        <f>'Свод с.п.'!C44</f>
        <v>63</v>
      </c>
      <c r="F64" s="195">
        <f t="shared" si="0"/>
        <v>63</v>
      </c>
      <c r="G64" s="196">
        <v>0</v>
      </c>
      <c r="H64" s="196">
        <f>'Свод с.п.'!D44</f>
        <v>63</v>
      </c>
      <c r="I64" s="195">
        <f t="shared" si="1"/>
        <v>63</v>
      </c>
      <c r="J64" s="196">
        <v>0</v>
      </c>
      <c r="K64" s="196">
        <f>'Свод с.п.'!E44</f>
        <v>63</v>
      </c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</row>
    <row r="65" spans="1:86" ht="15.75" x14ac:dyDescent="0.25">
      <c r="A65" s="168" t="s">
        <v>58</v>
      </c>
      <c r="B65" s="129" t="s">
        <v>59</v>
      </c>
      <c r="C65" s="195">
        <f t="shared" si="2"/>
        <v>835</v>
      </c>
      <c r="D65" s="195">
        <f>D66</f>
        <v>835</v>
      </c>
      <c r="E65" s="195">
        <f>E66</f>
        <v>0</v>
      </c>
      <c r="F65" s="195">
        <f t="shared" si="0"/>
        <v>860</v>
      </c>
      <c r="G65" s="195">
        <f>G66</f>
        <v>860</v>
      </c>
      <c r="H65" s="195">
        <f>H66</f>
        <v>0</v>
      </c>
      <c r="I65" s="195">
        <f t="shared" si="1"/>
        <v>870</v>
      </c>
      <c r="J65" s="195">
        <f>J66</f>
        <v>870</v>
      </c>
      <c r="K65" s="195">
        <f>K66</f>
        <v>0</v>
      </c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</row>
    <row r="66" spans="1:86" ht="15.75" x14ac:dyDescent="0.25">
      <c r="A66" s="86" t="s">
        <v>60</v>
      </c>
      <c r="B66" s="96" t="s">
        <v>341</v>
      </c>
      <c r="C66" s="195">
        <f t="shared" si="2"/>
        <v>835</v>
      </c>
      <c r="D66" s="196">
        <f>D67+D68</f>
        <v>835</v>
      </c>
      <c r="E66" s="196">
        <f>E67+E68</f>
        <v>0</v>
      </c>
      <c r="F66" s="195">
        <f t="shared" si="0"/>
        <v>860</v>
      </c>
      <c r="G66" s="196">
        <f>G67+G68</f>
        <v>860</v>
      </c>
      <c r="H66" s="196">
        <f>H67+H68</f>
        <v>0</v>
      </c>
      <c r="I66" s="195">
        <f t="shared" si="1"/>
        <v>870</v>
      </c>
      <c r="J66" s="196">
        <f>J67+J68</f>
        <v>870</v>
      </c>
      <c r="K66" s="196">
        <f>K67+K68</f>
        <v>0</v>
      </c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</row>
    <row r="67" spans="1:86" ht="25.5" x14ac:dyDescent="0.25">
      <c r="A67" s="86" t="s">
        <v>146</v>
      </c>
      <c r="B67" s="96" t="s">
        <v>543</v>
      </c>
      <c r="C67" s="195">
        <f t="shared" si="2"/>
        <v>235</v>
      </c>
      <c r="D67" s="196">
        <f>'Райбюд. Табл. № 5'!C52</f>
        <v>235</v>
      </c>
      <c r="E67" s="196">
        <v>0</v>
      </c>
      <c r="F67" s="195">
        <f t="shared" si="0"/>
        <v>235</v>
      </c>
      <c r="G67" s="196">
        <f>'Райбюд. Табл. № 5'!D52</f>
        <v>235</v>
      </c>
      <c r="H67" s="196">
        <v>0</v>
      </c>
      <c r="I67" s="195">
        <f t="shared" si="1"/>
        <v>235</v>
      </c>
      <c r="J67" s="196">
        <f>'Райбюд. Табл. № 5'!E52</f>
        <v>235</v>
      </c>
      <c r="K67" s="196">
        <v>0</v>
      </c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</row>
    <row r="68" spans="1:86" ht="15.75" x14ac:dyDescent="0.25">
      <c r="A68" s="86" t="s">
        <v>246</v>
      </c>
      <c r="B68" s="96" t="s">
        <v>544</v>
      </c>
      <c r="C68" s="195">
        <f t="shared" si="2"/>
        <v>600</v>
      </c>
      <c r="D68" s="196">
        <f>'Райбюд. Табл. № 5'!C53</f>
        <v>600</v>
      </c>
      <c r="E68" s="196">
        <v>0</v>
      </c>
      <c r="F68" s="195">
        <f t="shared" si="0"/>
        <v>625</v>
      </c>
      <c r="G68" s="196">
        <f>'Райбюд. Табл. № 5'!D53</f>
        <v>625</v>
      </c>
      <c r="H68" s="196">
        <v>0</v>
      </c>
      <c r="I68" s="195">
        <f t="shared" si="1"/>
        <v>635</v>
      </c>
      <c r="J68" s="196">
        <f>'Райбюд. Табл. № 5'!E53</f>
        <v>635</v>
      </c>
      <c r="K68" s="196">
        <v>0</v>
      </c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</row>
    <row r="69" spans="1:86" ht="25.5" hidden="1" x14ac:dyDescent="0.25">
      <c r="A69" s="167" t="s">
        <v>44</v>
      </c>
      <c r="B69" s="129" t="s">
        <v>23</v>
      </c>
      <c r="C69" s="195">
        <f t="shared" si="2"/>
        <v>0</v>
      </c>
      <c r="D69" s="195">
        <f>D71+D72</f>
        <v>0</v>
      </c>
      <c r="E69" s="195">
        <f>E71+E72</f>
        <v>0</v>
      </c>
      <c r="F69" s="195">
        <f t="shared" si="0"/>
        <v>0</v>
      </c>
      <c r="G69" s="195">
        <f>G71+G72</f>
        <v>0</v>
      </c>
      <c r="H69" s="195">
        <f>H71+H72</f>
        <v>0</v>
      </c>
      <c r="I69" s="195">
        <f t="shared" si="1"/>
        <v>0</v>
      </c>
      <c r="J69" s="195">
        <f>J71+J72</f>
        <v>0</v>
      </c>
      <c r="K69" s="195">
        <f>K71+K72</f>
        <v>0</v>
      </c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</row>
    <row r="70" spans="1:86" ht="25.5" hidden="1" x14ac:dyDescent="0.25">
      <c r="A70" s="87" t="s">
        <v>77</v>
      </c>
      <c r="B70" s="127" t="s">
        <v>76</v>
      </c>
      <c r="C70" s="195">
        <f t="shared" si="2"/>
        <v>0</v>
      </c>
      <c r="D70" s="196">
        <v>0</v>
      </c>
      <c r="E70" s="196">
        <v>0</v>
      </c>
      <c r="F70" s="195">
        <v>0</v>
      </c>
      <c r="G70" s="196">
        <v>0</v>
      </c>
      <c r="H70" s="196">
        <v>0</v>
      </c>
      <c r="I70" s="195">
        <v>0</v>
      </c>
      <c r="J70" s="196">
        <v>0</v>
      </c>
      <c r="K70" s="196">
        <v>0</v>
      </c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</row>
    <row r="71" spans="1:86" ht="25.5" hidden="1" x14ac:dyDescent="0.25">
      <c r="A71" s="86" t="s">
        <v>139</v>
      </c>
      <c r="B71" s="100" t="s">
        <v>141</v>
      </c>
      <c r="C71" s="195">
        <f t="shared" si="2"/>
        <v>0</v>
      </c>
      <c r="D71" s="196">
        <v>0</v>
      </c>
      <c r="E71" s="196">
        <f>'Свод с.п.'!C46</f>
        <v>0</v>
      </c>
      <c r="F71" s="195">
        <f t="shared" si="0"/>
        <v>0</v>
      </c>
      <c r="G71" s="196">
        <v>0</v>
      </c>
      <c r="H71" s="196">
        <f>'Свод с.п.'!D46</f>
        <v>0</v>
      </c>
      <c r="I71" s="195">
        <f t="shared" si="1"/>
        <v>0</v>
      </c>
      <c r="J71" s="196">
        <v>0</v>
      </c>
      <c r="K71" s="196">
        <f>'Свод с.п.'!E46</f>
        <v>0</v>
      </c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</row>
    <row r="72" spans="1:86" ht="15.75" hidden="1" x14ac:dyDescent="0.25">
      <c r="A72" s="25" t="s">
        <v>256</v>
      </c>
      <c r="B72" s="130" t="s">
        <v>332</v>
      </c>
      <c r="C72" s="195">
        <f t="shared" si="2"/>
        <v>0</v>
      </c>
      <c r="D72" s="196">
        <v>0</v>
      </c>
      <c r="E72" s="196">
        <f>'Свод с.п.'!C47</f>
        <v>0</v>
      </c>
      <c r="F72" s="195">
        <f t="shared" si="0"/>
        <v>0</v>
      </c>
      <c r="G72" s="196">
        <v>0</v>
      </c>
      <c r="H72" s="196">
        <f>'Свод с.п.'!D47</f>
        <v>0</v>
      </c>
      <c r="I72" s="195">
        <f t="shared" si="1"/>
        <v>0</v>
      </c>
      <c r="J72" s="196">
        <v>0</v>
      </c>
      <c r="K72" s="196">
        <f>'Свод с.п.'!E47</f>
        <v>0</v>
      </c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</row>
    <row r="73" spans="1:86" ht="15.75" x14ac:dyDescent="0.25">
      <c r="A73" s="168" t="s">
        <v>61</v>
      </c>
      <c r="B73" s="129" t="s">
        <v>62</v>
      </c>
      <c r="C73" s="195">
        <f t="shared" si="2"/>
        <v>456</v>
      </c>
      <c r="D73" s="195">
        <f>D74+D77</f>
        <v>456</v>
      </c>
      <c r="E73" s="195">
        <f>E74+E77</f>
        <v>0</v>
      </c>
      <c r="F73" s="195">
        <f t="shared" si="0"/>
        <v>491</v>
      </c>
      <c r="G73" s="195">
        <f>G74+G77</f>
        <v>491</v>
      </c>
      <c r="H73" s="195">
        <f>H74+H77</f>
        <v>0</v>
      </c>
      <c r="I73" s="195">
        <f t="shared" si="1"/>
        <v>726</v>
      </c>
      <c r="J73" s="195">
        <f>J74+J77</f>
        <v>726</v>
      </c>
      <c r="K73" s="195">
        <f>K74+K77</f>
        <v>0</v>
      </c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</row>
    <row r="74" spans="1:86" ht="47.25" customHeight="1" x14ac:dyDescent="0.25">
      <c r="A74" s="85" t="s">
        <v>137</v>
      </c>
      <c r="B74" s="130" t="s">
        <v>63</v>
      </c>
      <c r="C74" s="195">
        <f t="shared" si="2"/>
        <v>160</v>
      </c>
      <c r="D74" s="196">
        <f>D75</f>
        <v>160</v>
      </c>
      <c r="E74" s="196">
        <f>E76</f>
        <v>0</v>
      </c>
      <c r="F74" s="195">
        <f t="shared" si="0"/>
        <v>195</v>
      </c>
      <c r="G74" s="196">
        <f>G75</f>
        <v>195</v>
      </c>
      <c r="H74" s="196">
        <f>H76</f>
        <v>0</v>
      </c>
      <c r="I74" s="195">
        <f t="shared" si="1"/>
        <v>430</v>
      </c>
      <c r="J74" s="196">
        <f>J75</f>
        <v>430</v>
      </c>
      <c r="K74" s="196">
        <f>K76</f>
        <v>0</v>
      </c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</row>
    <row r="75" spans="1:86" ht="51" x14ac:dyDescent="0.25">
      <c r="A75" s="88" t="s">
        <v>81</v>
      </c>
      <c r="B75" s="130" t="s">
        <v>78</v>
      </c>
      <c r="C75" s="195">
        <f t="shared" si="2"/>
        <v>160</v>
      </c>
      <c r="D75" s="196">
        <f>'Райбюд. Табл. № 5'!C56</f>
        <v>160</v>
      </c>
      <c r="E75" s="196">
        <v>0</v>
      </c>
      <c r="F75" s="195">
        <f t="shared" si="0"/>
        <v>195</v>
      </c>
      <c r="G75" s="196">
        <f>'Райбюд. Табл. № 5'!D56</f>
        <v>195</v>
      </c>
      <c r="H75" s="196">
        <v>0</v>
      </c>
      <c r="I75" s="195">
        <f t="shared" si="1"/>
        <v>430</v>
      </c>
      <c r="J75" s="196">
        <f>'Райбюд. Табл. № 5'!E56</f>
        <v>430</v>
      </c>
      <c r="K75" s="196">
        <v>0</v>
      </c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</row>
    <row r="76" spans="1:86" ht="51" hidden="1" x14ac:dyDescent="0.25">
      <c r="A76" s="85" t="s">
        <v>154</v>
      </c>
      <c r="B76" s="131" t="s">
        <v>73</v>
      </c>
      <c r="C76" s="195">
        <f>SUM(D76:E76)</f>
        <v>0</v>
      </c>
      <c r="D76" s="196">
        <v>0</v>
      </c>
      <c r="E76" s="196">
        <f>'Свод с.п.'!C49</f>
        <v>0</v>
      </c>
      <c r="F76" s="195">
        <f t="shared" si="0"/>
        <v>0</v>
      </c>
      <c r="G76" s="196">
        <v>0</v>
      </c>
      <c r="H76" s="196">
        <f>'Свод с.п.'!D49</f>
        <v>0</v>
      </c>
      <c r="I76" s="195">
        <f t="shared" si="1"/>
        <v>0</v>
      </c>
      <c r="J76" s="196">
        <v>0</v>
      </c>
      <c r="K76" s="196">
        <f>'Свод с.п.'!E49</f>
        <v>0</v>
      </c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</row>
    <row r="77" spans="1:86" ht="38.25" x14ac:dyDescent="0.25">
      <c r="A77" s="85" t="s">
        <v>79</v>
      </c>
      <c r="B77" s="130" t="s">
        <v>64</v>
      </c>
      <c r="C77" s="195">
        <f t="shared" si="2"/>
        <v>296</v>
      </c>
      <c r="D77" s="196">
        <f>SUM(D78)</f>
        <v>296</v>
      </c>
      <c r="E77" s="196">
        <f>SUM(E78)</f>
        <v>0</v>
      </c>
      <c r="F77" s="195">
        <f t="shared" si="0"/>
        <v>296</v>
      </c>
      <c r="G77" s="196">
        <f>SUM(G78)</f>
        <v>296</v>
      </c>
      <c r="H77" s="196">
        <f>SUM(H78)</f>
        <v>0</v>
      </c>
      <c r="I77" s="195">
        <f t="shared" si="1"/>
        <v>296</v>
      </c>
      <c r="J77" s="196">
        <f>SUM(J78)</f>
        <v>296</v>
      </c>
      <c r="K77" s="196">
        <f>SUM(K78)</f>
        <v>0</v>
      </c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</row>
    <row r="78" spans="1:86" ht="39" x14ac:dyDescent="0.25">
      <c r="A78" s="136" t="s">
        <v>247</v>
      </c>
      <c r="B78" s="135" t="s">
        <v>248</v>
      </c>
      <c r="C78" s="195">
        <f t="shared" si="2"/>
        <v>296</v>
      </c>
      <c r="D78" s="196">
        <f>'Райбюд. Табл. № 5'!C58</f>
        <v>296</v>
      </c>
      <c r="E78" s="196">
        <v>0</v>
      </c>
      <c r="F78" s="195">
        <f t="shared" si="0"/>
        <v>296</v>
      </c>
      <c r="G78" s="196">
        <f>'Райбюд. Табл. № 5'!D58</f>
        <v>296</v>
      </c>
      <c r="H78" s="196">
        <v>0</v>
      </c>
      <c r="I78" s="195">
        <f t="shared" si="1"/>
        <v>296</v>
      </c>
      <c r="J78" s="196">
        <f>'Райбюд. Табл. № 5'!E58</f>
        <v>296</v>
      </c>
      <c r="K78" s="196">
        <v>0</v>
      </c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</row>
    <row r="79" spans="1:86" ht="15.75" x14ac:dyDescent="0.25">
      <c r="A79" s="23" t="s">
        <v>20</v>
      </c>
      <c r="B79" s="97" t="s">
        <v>21</v>
      </c>
      <c r="C79" s="195">
        <f t="shared" si="2"/>
        <v>520</v>
      </c>
      <c r="D79" s="195">
        <f>D80</f>
        <v>330</v>
      </c>
      <c r="E79" s="195">
        <f>E80</f>
        <v>190</v>
      </c>
      <c r="F79" s="195">
        <f t="shared" si="0"/>
        <v>530</v>
      </c>
      <c r="G79" s="195">
        <f t="shared" ref="G79:H79" si="13">G80</f>
        <v>340</v>
      </c>
      <c r="H79" s="195">
        <f t="shared" si="13"/>
        <v>190</v>
      </c>
      <c r="I79" s="195">
        <f t="shared" si="1"/>
        <v>534</v>
      </c>
      <c r="J79" s="195">
        <f t="shared" ref="J79:K79" si="14">J80</f>
        <v>344</v>
      </c>
      <c r="K79" s="195">
        <f t="shared" si="14"/>
        <v>190</v>
      </c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</row>
    <row r="80" spans="1:86" ht="26.25" x14ac:dyDescent="0.25">
      <c r="A80" s="26" t="s">
        <v>400</v>
      </c>
      <c r="B80" s="98" t="s">
        <v>430</v>
      </c>
      <c r="C80" s="195">
        <f t="shared" ref="C80:C125" si="15">SUM(D80:E80)</f>
        <v>520</v>
      </c>
      <c r="D80" s="195">
        <f>D81+D86+D89+D92+D95+D97+D105+D110+D115+D124+D102</f>
        <v>330</v>
      </c>
      <c r="E80" s="195">
        <f>E81+E86+E89+E92+E95+E97+E105+E110+E115+E124+E122</f>
        <v>190</v>
      </c>
      <c r="F80" s="195">
        <f t="shared" ref="F80:F125" si="16">SUM(G80:H80)</f>
        <v>530</v>
      </c>
      <c r="G80" s="195">
        <f>G81+G86+G89+G92+G95+G97+G105+G110+G115+G124+G102</f>
        <v>340</v>
      </c>
      <c r="H80" s="195">
        <f>H81+H86+H89+H92+H95+H97+H105+H110+H115+H124+H122</f>
        <v>190</v>
      </c>
      <c r="I80" s="195">
        <f t="shared" ref="I80:I125" si="17">SUM(J80:K80)</f>
        <v>534</v>
      </c>
      <c r="J80" s="195">
        <f>J81+J86+J89+J92+J95+J97+J105+J110+J115+J124+J102</f>
        <v>344</v>
      </c>
      <c r="K80" s="195">
        <f>K81+K86+K89+K92+K95+K97+K105+K110+K115+K124+K122</f>
        <v>190</v>
      </c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</row>
    <row r="81" spans="1:86" ht="36.75" x14ac:dyDescent="0.25">
      <c r="A81" s="38" t="s">
        <v>401</v>
      </c>
      <c r="B81" s="153" t="s">
        <v>402</v>
      </c>
      <c r="C81" s="195">
        <f t="shared" si="15"/>
        <v>61</v>
      </c>
      <c r="D81" s="195">
        <f>D82+D83+D84+D85</f>
        <v>61</v>
      </c>
      <c r="E81" s="195">
        <f>E82+E83+E84+E85</f>
        <v>0</v>
      </c>
      <c r="F81" s="195">
        <f t="shared" si="16"/>
        <v>71</v>
      </c>
      <c r="G81" s="195">
        <f t="shared" ref="G81:H81" si="18">G82+G83+G84+G85</f>
        <v>71</v>
      </c>
      <c r="H81" s="195">
        <f t="shared" si="18"/>
        <v>0</v>
      </c>
      <c r="I81" s="195">
        <f t="shared" si="17"/>
        <v>75</v>
      </c>
      <c r="J81" s="195">
        <f t="shared" ref="J81:K81" si="19">J82+J83+J84+J85</f>
        <v>75</v>
      </c>
      <c r="K81" s="195">
        <f t="shared" si="19"/>
        <v>0</v>
      </c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</row>
    <row r="82" spans="1:86" ht="60.75" x14ac:dyDescent="0.25">
      <c r="A82" s="40" t="s">
        <v>473</v>
      </c>
      <c r="B82" s="127" t="s">
        <v>429</v>
      </c>
      <c r="C82" s="195">
        <f t="shared" si="15"/>
        <v>30</v>
      </c>
      <c r="D82" s="196">
        <f>'Райбюд. Табл. № 5'!C62</f>
        <v>30</v>
      </c>
      <c r="E82" s="196">
        <v>0</v>
      </c>
      <c r="F82" s="195">
        <f t="shared" si="16"/>
        <v>40</v>
      </c>
      <c r="G82" s="196">
        <f>'Райбюд. Табл. № 5'!D62</f>
        <v>40</v>
      </c>
      <c r="H82" s="196">
        <v>0</v>
      </c>
      <c r="I82" s="195">
        <f t="shared" si="17"/>
        <v>44</v>
      </c>
      <c r="J82" s="196">
        <f>'Райбюд. Табл. № 5'!E62</f>
        <v>44</v>
      </c>
      <c r="K82" s="196">
        <v>0</v>
      </c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</row>
    <row r="83" spans="1:86" ht="48.75" x14ac:dyDescent="0.25">
      <c r="A83" s="40" t="s">
        <v>474</v>
      </c>
      <c r="B83" s="127" t="s">
        <v>428</v>
      </c>
      <c r="C83" s="195">
        <f t="shared" si="15"/>
        <v>15</v>
      </c>
      <c r="D83" s="196">
        <f>'Райбюд. Табл. № 5'!C63</f>
        <v>15</v>
      </c>
      <c r="E83" s="196">
        <v>0</v>
      </c>
      <c r="F83" s="195">
        <f t="shared" si="16"/>
        <v>15</v>
      </c>
      <c r="G83" s="196">
        <f>'Райбюд. Табл. № 5'!D63</f>
        <v>15</v>
      </c>
      <c r="H83" s="196">
        <v>0</v>
      </c>
      <c r="I83" s="195">
        <f t="shared" si="17"/>
        <v>15</v>
      </c>
      <c r="J83" s="196">
        <f>'Райбюд. Табл. № 5'!E63</f>
        <v>15</v>
      </c>
      <c r="K83" s="196">
        <v>0</v>
      </c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</row>
    <row r="84" spans="1:86" ht="60.75" x14ac:dyDescent="0.25">
      <c r="A84" s="40" t="s">
        <v>475</v>
      </c>
      <c r="B84" s="127" t="s">
        <v>467</v>
      </c>
      <c r="C84" s="195">
        <f t="shared" si="15"/>
        <v>16</v>
      </c>
      <c r="D84" s="196">
        <f>'Райбюд. Табл. № 5'!C64</f>
        <v>16</v>
      </c>
      <c r="E84" s="196">
        <v>0</v>
      </c>
      <c r="F84" s="195">
        <f t="shared" si="16"/>
        <v>16</v>
      </c>
      <c r="G84" s="196">
        <f>'Райбюд. Табл. № 5'!D64</f>
        <v>16</v>
      </c>
      <c r="H84" s="196">
        <v>0</v>
      </c>
      <c r="I84" s="195">
        <f t="shared" si="17"/>
        <v>16</v>
      </c>
      <c r="J84" s="196">
        <f>'Райбюд. Табл. № 5'!E64</f>
        <v>16</v>
      </c>
      <c r="K84" s="196">
        <v>0</v>
      </c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</row>
    <row r="85" spans="1:86" ht="60.75" hidden="1" x14ac:dyDescent="0.25">
      <c r="A85" s="40" t="s">
        <v>476</v>
      </c>
      <c r="B85" s="127" t="s">
        <v>477</v>
      </c>
      <c r="C85" s="195">
        <f t="shared" si="15"/>
        <v>0</v>
      </c>
      <c r="D85" s="196">
        <f>'Райбюд. Табл. № 5'!C65</f>
        <v>0</v>
      </c>
      <c r="E85" s="196">
        <v>0</v>
      </c>
      <c r="F85" s="195">
        <f t="shared" si="16"/>
        <v>0</v>
      </c>
      <c r="G85" s="196">
        <f>'Райбюд. Табл. № 5'!D65</f>
        <v>0</v>
      </c>
      <c r="H85" s="196">
        <v>0</v>
      </c>
      <c r="I85" s="195">
        <f t="shared" si="17"/>
        <v>0</v>
      </c>
      <c r="J85" s="196">
        <f>'Райбюд. Табл. № 5'!E65</f>
        <v>0</v>
      </c>
      <c r="K85" s="196">
        <v>0</v>
      </c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</row>
    <row r="86" spans="1:86" ht="48.75" x14ac:dyDescent="0.25">
      <c r="A86" s="38" t="s">
        <v>403</v>
      </c>
      <c r="B86" s="153" t="s">
        <v>404</v>
      </c>
      <c r="C86" s="195">
        <f t="shared" si="15"/>
        <v>48</v>
      </c>
      <c r="D86" s="195">
        <f>D87+D88</f>
        <v>48</v>
      </c>
      <c r="E86" s="195">
        <f>E87+E88</f>
        <v>0</v>
      </c>
      <c r="F86" s="195">
        <f t="shared" si="16"/>
        <v>48</v>
      </c>
      <c r="G86" s="195">
        <f t="shared" ref="G86:H86" si="20">G87+G88</f>
        <v>48</v>
      </c>
      <c r="H86" s="195">
        <f t="shared" si="20"/>
        <v>0</v>
      </c>
      <c r="I86" s="195">
        <f t="shared" si="17"/>
        <v>48</v>
      </c>
      <c r="J86" s="195">
        <f t="shared" ref="J86:K86" si="21">J87+J88</f>
        <v>48</v>
      </c>
      <c r="K86" s="195">
        <f t="shared" si="21"/>
        <v>0</v>
      </c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</row>
    <row r="87" spans="1:86" ht="51.75" customHeight="1" x14ac:dyDescent="0.25">
      <c r="A87" s="30" t="s">
        <v>478</v>
      </c>
      <c r="B87" s="127" t="s">
        <v>567</v>
      </c>
      <c r="C87" s="195">
        <f t="shared" si="15"/>
        <v>25</v>
      </c>
      <c r="D87" s="196">
        <f>'Райбюд. Табл. № 5'!C67</f>
        <v>25</v>
      </c>
      <c r="E87" s="196">
        <v>0</v>
      </c>
      <c r="F87" s="195">
        <f t="shared" si="16"/>
        <v>25</v>
      </c>
      <c r="G87" s="196">
        <f>'Райбюд. Табл. № 5'!D67</f>
        <v>25</v>
      </c>
      <c r="H87" s="196">
        <v>0</v>
      </c>
      <c r="I87" s="195">
        <f t="shared" si="17"/>
        <v>25</v>
      </c>
      <c r="J87" s="196">
        <f>'Райбюд. Табл. № 5'!E67</f>
        <v>25</v>
      </c>
      <c r="K87" s="196">
        <v>0</v>
      </c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</row>
    <row r="88" spans="1:86" ht="51.75" customHeight="1" x14ac:dyDescent="0.25">
      <c r="A88" s="30" t="s">
        <v>479</v>
      </c>
      <c r="B88" s="98" t="s">
        <v>480</v>
      </c>
      <c r="C88" s="195">
        <f t="shared" si="15"/>
        <v>23</v>
      </c>
      <c r="D88" s="196">
        <f>'Райбюд. Табл. № 5'!C68</f>
        <v>23</v>
      </c>
      <c r="E88" s="196">
        <v>0</v>
      </c>
      <c r="F88" s="195">
        <f t="shared" si="16"/>
        <v>23</v>
      </c>
      <c r="G88" s="196">
        <f>'Райбюд. Табл. № 5'!D68</f>
        <v>23</v>
      </c>
      <c r="H88" s="196">
        <v>0</v>
      </c>
      <c r="I88" s="195">
        <f t="shared" si="17"/>
        <v>23</v>
      </c>
      <c r="J88" s="196">
        <f>'Райбюд. Табл. № 5'!E68</f>
        <v>23</v>
      </c>
      <c r="K88" s="196">
        <v>0</v>
      </c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</row>
    <row r="89" spans="1:86" ht="36.75" x14ac:dyDescent="0.25">
      <c r="A89" s="38" t="s">
        <v>405</v>
      </c>
      <c r="B89" s="153" t="s">
        <v>406</v>
      </c>
      <c r="C89" s="195">
        <f t="shared" si="15"/>
        <v>26</v>
      </c>
      <c r="D89" s="195">
        <f>D90+D91</f>
        <v>26</v>
      </c>
      <c r="E89" s="195">
        <f>E90+E91</f>
        <v>0</v>
      </c>
      <c r="F89" s="195">
        <f t="shared" si="16"/>
        <v>26</v>
      </c>
      <c r="G89" s="195">
        <f t="shared" ref="G89:H89" si="22">G90+G91</f>
        <v>26</v>
      </c>
      <c r="H89" s="195">
        <f t="shared" si="22"/>
        <v>0</v>
      </c>
      <c r="I89" s="195">
        <f t="shared" si="17"/>
        <v>26</v>
      </c>
      <c r="J89" s="195">
        <f t="shared" ref="J89:K89" si="23">J90+J91</f>
        <v>26</v>
      </c>
      <c r="K89" s="195">
        <f t="shared" si="23"/>
        <v>0</v>
      </c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</row>
    <row r="90" spans="1:86" ht="48.75" x14ac:dyDescent="0.25">
      <c r="A90" s="30" t="s">
        <v>407</v>
      </c>
      <c r="B90" s="98" t="s">
        <v>427</v>
      </c>
      <c r="C90" s="195">
        <f t="shared" si="15"/>
        <v>26</v>
      </c>
      <c r="D90" s="196">
        <f>'Райбюд. Табл. № 5'!C70</f>
        <v>26</v>
      </c>
      <c r="E90" s="196">
        <v>0</v>
      </c>
      <c r="F90" s="195">
        <f t="shared" si="16"/>
        <v>26</v>
      </c>
      <c r="G90" s="196">
        <f>'Райбюд. Табл. № 5'!D70</f>
        <v>26</v>
      </c>
      <c r="H90" s="196">
        <v>0</v>
      </c>
      <c r="I90" s="195">
        <f t="shared" si="17"/>
        <v>26</v>
      </c>
      <c r="J90" s="196">
        <f>'Райбюд. Табл. № 5'!E70</f>
        <v>26</v>
      </c>
      <c r="K90" s="196">
        <v>0</v>
      </c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</row>
    <row r="91" spans="1:86" ht="48.75" hidden="1" x14ac:dyDescent="0.25">
      <c r="A91" s="30" t="s">
        <v>407</v>
      </c>
      <c r="B91" s="98" t="s">
        <v>438</v>
      </c>
      <c r="C91" s="195">
        <f t="shared" si="15"/>
        <v>0</v>
      </c>
      <c r="D91" s="196">
        <f>'Райбюд. Табл. № 5'!C71</f>
        <v>0</v>
      </c>
      <c r="E91" s="196">
        <v>0</v>
      </c>
      <c r="F91" s="195">
        <f t="shared" si="16"/>
        <v>0</v>
      </c>
      <c r="G91" s="196">
        <f>'Райбюд. Табл. № 5'!D71</f>
        <v>0</v>
      </c>
      <c r="H91" s="196">
        <v>0</v>
      </c>
      <c r="I91" s="195">
        <f t="shared" si="17"/>
        <v>0</v>
      </c>
      <c r="J91" s="196">
        <f>'Райбюд. Табл. № 5'!E71</f>
        <v>0</v>
      </c>
      <c r="K91" s="196">
        <v>0</v>
      </c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</row>
    <row r="92" spans="1:86" ht="36.75" x14ac:dyDescent="0.25">
      <c r="A92" s="38" t="s">
        <v>408</v>
      </c>
      <c r="B92" s="153" t="s">
        <v>409</v>
      </c>
      <c r="C92" s="195">
        <f t="shared" si="15"/>
        <v>28</v>
      </c>
      <c r="D92" s="195">
        <f>D93+D94</f>
        <v>28</v>
      </c>
      <c r="E92" s="195">
        <f>E93+E94</f>
        <v>0</v>
      </c>
      <c r="F92" s="195">
        <f t="shared" si="16"/>
        <v>28</v>
      </c>
      <c r="G92" s="195">
        <f t="shared" ref="G92:H92" si="24">G93+G94</f>
        <v>28</v>
      </c>
      <c r="H92" s="195">
        <f t="shared" si="24"/>
        <v>0</v>
      </c>
      <c r="I92" s="195">
        <f t="shared" si="17"/>
        <v>28</v>
      </c>
      <c r="J92" s="195">
        <f t="shared" ref="J92:K92" si="25">J93+J94</f>
        <v>28</v>
      </c>
      <c r="K92" s="195">
        <f t="shared" si="25"/>
        <v>0</v>
      </c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</row>
    <row r="93" spans="1:86" ht="36.75" x14ac:dyDescent="0.25">
      <c r="A93" s="30" t="s">
        <v>408</v>
      </c>
      <c r="B93" s="98" t="s">
        <v>426</v>
      </c>
      <c r="C93" s="195">
        <f t="shared" si="15"/>
        <v>28</v>
      </c>
      <c r="D93" s="196">
        <f>'Райбюд. Табл. № 5'!C73</f>
        <v>28</v>
      </c>
      <c r="E93" s="196">
        <v>0</v>
      </c>
      <c r="F93" s="195">
        <f t="shared" si="16"/>
        <v>28</v>
      </c>
      <c r="G93" s="196">
        <f>'Райбюд. Табл. № 5'!D73</f>
        <v>28</v>
      </c>
      <c r="H93" s="196">
        <v>0</v>
      </c>
      <c r="I93" s="195">
        <f t="shared" si="17"/>
        <v>28</v>
      </c>
      <c r="J93" s="196">
        <f>'Райбюд. Табл. № 5'!E73</f>
        <v>28</v>
      </c>
      <c r="K93" s="196">
        <v>0</v>
      </c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</row>
    <row r="94" spans="1:86" ht="60" hidden="1" x14ac:dyDescent="0.25">
      <c r="A94" s="198" t="s">
        <v>481</v>
      </c>
      <c r="B94" s="98" t="s">
        <v>482</v>
      </c>
      <c r="C94" s="195">
        <f t="shared" si="15"/>
        <v>0</v>
      </c>
      <c r="D94" s="196">
        <f>'Райбюд. Табл. № 5'!C74</f>
        <v>0</v>
      </c>
      <c r="E94" s="196">
        <v>0</v>
      </c>
      <c r="F94" s="195">
        <f t="shared" si="16"/>
        <v>0</v>
      </c>
      <c r="G94" s="196">
        <f>'Райбюд. Табл. № 5'!D74</f>
        <v>0</v>
      </c>
      <c r="H94" s="196">
        <v>0</v>
      </c>
      <c r="I94" s="195">
        <f t="shared" si="17"/>
        <v>0</v>
      </c>
      <c r="J94" s="196">
        <f>'Райбюд. Табл. № 5'!E74</f>
        <v>0</v>
      </c>
      <c r="K94" s="196">
        <v>0</v>
      </c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</row>
    <row r="95" spans="1:86" ht="39" hidden="1" x14ac:dyDescent="0.25">
      <c r="A95" s="170" t="s">
        <v>410</v>
      </c>
      <c r="B95" s="153" t="s">
        <v>411</v>
      </c>
      <c r="C95" s="195">
        <f t="shared" si="15"/>
        <v>0</v>
      </c>
      <c r="D95" s="195">
        <f>D96</f>
        <v>0</v>
      </c>
      <c r="E95" s="195">
        <f>E96</f>
        <v>0</v>
      </c>
      <c r="F95" s="195">
        <f t="shared" si="16"/>
        <v>0</v>
      </c>
      <c r="G95" s="195">
        <f t="shared" ref="G95:H95" si="26">G96</f>
        <v>0</v>
      </c>
      <c r="H95" s="195">
        <f t="shared" si="26"/>
        <v>0</v>
      </c>
      <c r="I95" s="195">
        <f t="shared" si="17"/>
        <v>0</v>
      </c>
      <c r="J95" s="195">
        <f t="shared" ref="J95:K95" si="27">J96</f>
        <v>0</v>
      </c>
      <c r="K95" s="195">
        <f t="shared" si="27"/>
        <v>0</v>
      </c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</row>
    <row r="96" spans="1:86" ht="39" hidden="1" x14ac:dyDescent="0.25">
      <c r="A96" s="26" t="s">
        <v>410</v>
      </c>
      <c r="B96" s="98" t="s">
        <v>425</v>
      </c>
      <c r="C96" s="195">
        <f t="shared" si="15"/>
        <v>0</v>
      </c>
      <c r="D96" s="196">
        <f>'Райбюд. Табл. № 5'!C76</f>
        <v>0</v>
      </c>
      <c r="E96" s="196">
        <v>0</v>
      </c>
      <c r="F96" s="195">
        <f t="shared" si="16"/>
        <v>0</v>
      </c>
      <c r="G96" s="196">
        <f>'Райбюд. Табл. № 5'!D76</f>
        <v>0</v>
      </c>
      <c r="H96" s="196">
        <v>0</v>
      </c>
      <c r="I96" s="195">
        <f t="shared" si="17"/>
        <v>0</v>
      </c>
      <c r="J96" s="196">
        <f>'Райбюд. Табл. № 5'!E76</f>
        <v>0</v>
      </c>
      <c r="K96" s="196">
        <v>0</v>
      </c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</row>
    <row r="97" spans="1:86" ht="51.75" x14ac:dyDescent="0.25">
      <c r="A97" s="170" t="s">
        <v>412</v>
      </c>
      <c r="B97" s="153" t="s">
        <v>413</v>
      </c>
      <c r="C97" s="195">
        <f>SUM(D97:E97)</f>
        <v>36</v>
      </c>
      <c r="D97" s="195">
        <f>D98+D99+D100+D101</f>
        <v>36</v>
      </c>
      <c r="E97" s="195">
        <f>E98+E99+E100+E101</f>
        <v>0</v>
      </c>
      <c r="F97" s="195">
        <f t="shared" si="16"/>
        <v>36</v>
      </c>
      <c r="G97" s="195">
        <f t="shared" ref="G97:H97" si="28">G98+G99+G100+G101</f>
        <v>36</v>
      </c>
      <c r="H97" s="195">
        <f t="shared" si="28"/>
        <v>0</v>
      </c>
      <c r="I97" s="195">
        <f t="shared" si="17"/>
        <v>36</v>
      </c>
      <c r="J97" s="195">
        <f>J98+J99+J100+J101</f>
        <v>36</v>
      </c>
      <c r="K97" s="195">
        <f>K98+K99+K100+K101</f>
        <v>0</v>
      </c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</row>
    <row r="98" spans="1:86" ht="48" hidden="1" x14ac:dyDescent="0.25">
      <c r="A98" s="223" t="s">
        <v>484</v>
      </c>
      <c r="B98" s="127" t="s">
        <v>539</v>
      </c>
      <c r="C98" s="187">
        <f>SUM(D98:E98)</f>
        <v>0</v>
      </c>
      <c r="D98" s="196">
        <f>'Райбюд. Табл. № 5'!C78</f>
        <v>0</v>
      </c>
      <c r="E98" s="196">
        <v>0</v>
      </c>
      <c r="F98" s="195">
        <f t="shared" si="16"/>
        <v>0</v>
      </c>
      <c r="G98" s="196">
        <f>'Райбюд. Табл. № 5'!D78</f>
        <v>0</v>
      </c>
      <c r="H98" s="196">
        <v>0</v>
      </c>
      <c r="I98" s="195">
        <f t="shared" si="17"/>
        <v>0</v>
      </c>
      <c r="J98" s="196">
        <f>'Райбюд. Табл. № 5'!E78</f>
        <v>0</v>
      </c>
      <c r="K98" s="196">
        <v>0</v>
      </c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</row>
    <row r="99" spans="1:86" ht="39" x14ac:dyDescent="0.25">
      <c r="A99" s="107" t="s">
        <v>412</v>
      </c>
      <c r="B99" s="127" t="s">
        <v>424</v>
      </c>
      <c r="C99" s="187">
        <f t="shared" si="15"/>
        <v>18</v>
      </c>
      <c r="D99" s="196">
        <f>'Райбюд. Табл. № 5'!C79</f>
        <v>18</v>
      </c>
      <c r="E99" s="196">
        <v>0</v>
      </c>
      <c r="F99" s="195">
        <f t="shared" si="16"/>
        <v>18</v>
      </c>
      <c r="G99" s="196">
        <f>'Райбюд. Табл. № 5'!D79</f>
        <v>18</v>
      </c>
      <c r="H99" s="196">
        <v>0</v>
      </c>
      <c r="I99" s="195">
        <f t="shared" si="17"/>
        <v>18</v>
      </c>
      <c r="J99" s="196">
        <f>'Райбюд. Табл. № 5'!E79</f>
        <v>18</v>
      </c>
      <c r="K99" s="196">
        <v>0</v>
      </c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</row>
    <row r="100" spans="1:86" ht="39" hidden="1" x14ac:dyDescent="0.25">
      <c r="A100" s="107" t="s">
        <v>412</v>
      </c>
      <c r="B100" s="127" t="s">
        <v>423</v>
      </c>
      <c r="C100" s="187">
        <f t="shared" si="15"/>
        <v>0</v>
      </c>
      <c r="D100" s="196">
        <f>'Райбюд. Табл. № 5'!C80</f>
        <v>0</v>
      </c>
      <c r="E100" s="196">
        <v>0</v>
      </c>
      <c r="F100" s="195">
        <f t="shared" si="16"/>
        <v>0</v>
      </c>
      <c r="G100" s="196">
        <f>'Райбюд. Табл. № 5'!D80</f>
        <v>0</v>
      </c>
      <c r="H100" s="196">
        <v>0</v>
      </c>
      <c r="I100" s="195">
        <f t="shared" si="17"/>
        <v>0</v>
      </c>
      <c r="J100" s="196">
        <f>'Райбюд. Табл. № 5'!E80</f>
        <v>0</v>
      </c>
      <c r="K100" s="196">
        <v>0</v>
      </c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</row>
    <row r="101" spans="1:86" ht="60.75" x14ac:dyDescent="0.25">
      <c r="A101" s="40" t="s">
        <v>476</v>
      </c>
      <c r="B101" s="127" t="s">
        <v>540</v>
      </c>
      <c r="C101" s="187">
        <f t="shared" si="15"/>
        <v>18</v>
      </c>
      <c r="D101" s="196">
        <f>'Райбюд. Табл. № 5'!C81</f>
        <v>18</v>
      </c>
      <c r="E101" s="196">
        <v>0</v>
      </c>
      <c r="F101" s="195">
        <f t="shared" si="16"/>
        <v>18</v>
      </c>
      <c r="G101" s="196">
        <f>'Райбюд. Табл. № 5'!D81</f>
        <v>18</v>
      </c>
      <c r="H101" s="196">
        <v>0</v>
      </c>
      <c r="I101" s="195">
        <f t="shared" si="17"/>
        <v>18</v>
      </c>
      <c r="J101" s="196">
        <f>'Райбюд. Табл. № 5'!E81</f>
        <v>18</v>
      </c>
      <c r="K101" s="196">
        <v>0</v>
      </c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</row>
    <row r="102" spans="1:86" ht="36.75" x14ac:dyDescent="0.25">
      <c r="A102" s="37" t="s">
        <v>485</v>
      </c>
      <c r="B102" s="147" t="s">
        <v>486</v>
      </c>
      <c r="C102" s="187">
        <f t="shared" si="15"/>
        <v>13</v>
      </c>
      <c r="D102" s="195">
        <f>D104+D103</f>
        <v>13</v>
      </c>
      <c r="E102" s="195">
        <f>E104+E103</f>
        <v>0</v>
      </c>
      <c r="F102" s="195">
        <f t="shared" si="16"/>
        <v>13</v>
      </c>
      <c r="G102" s="195">
        <f t="shared" ref="G102:H102" si="29">G104+G103</f>
        <v>13</v>
      </c>
      <c r="H102" s="195">
        <f t="shared" si="29"/>
        <v>0</v>
      </c>
      <c r="I102" s="195">
        <f t="shared" si="17"/>
        <v>13</v>
      </c>
      <c r="J102" s="195">
        <f t="shared" ref="J102:K102" si="30">J104+J103</f>
        <v>13</v>
      </c>
      <c r="K102" s="195">
        <f t="shared" si="30"/>
        <v>0</v>
      </c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</row>
    <row r="103" spans="1:86" ht="75" customHeight="1" x14ac:dyDescent="0.25">
      <c r="A103" s="199" t="s">
        <v>542</v>
      </c>
      <c r="B103" s="98" t="s">
        <v>541</v>
      </c>
      <c r="C103" s="187">
        <f t="shared" si="15"/>
        <v>7</v>
      </c>
      <c r="D103" s="196">
        <f>'Райбюд. Табл. № 5'!C83</f>
        <v>7</v>
      </c>
      <c r="E103" s="196">
        <v>0</v>
      </c>
      <c r="F103" s="195">
        <f t="shared" si="16"/>
        <v>7</v>
      </c>
      <c r="G103" s="196">
        <f>'Райбюд. Табл. № 5'!D83</f>
        <v>7</v>
      </c>
      <c r="H103" s="196">
        <v>0</v>
      </c>
      <c r="I103" s="195">
        <f t="shared" si="17"/>
        <v>7</v>
      </c>
      <c r="J103" s="196">
        <f>'Райбюд. Табл. № 5'!E83</f>
        <v>7</v>
      </c>
      <c r="K103" s="196">
        <v>0</v>
      </c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</row>
    <row r="104" spans="1:86" ht="48" x14ac:dyDescent="0.25">
      <c r="A104" s="205" t="s">
        <v>487</v>
      </c>
      <c r="B104" s="127" t="s">
        <v>488</v>
      </c>
      <c r="C104" s="187">
        <f t="shared" si="15"/>
        <v>6</v>
      </c>
      <c r="D104" s="196">
        <f>'Райбюд. Табл. № 5'!C84</f>
        <v>6</v>
      </c>
      <c r="E104" s="196">
        <v>0</v>
      </c>
      <c r="F104" s="195">
        <f t="shared" si="16"/>
        <v>6</v>
      </c>
      <c r="G104" s="196">
        <f>'Райбюд. Табл. № 5'!D84</f>
        <v>6</v>
      </c>
      <c r="H104" s="196">
        <v>0</v>
      </c>
      <c r="I104" s="195">
        <f t="shared" si="17"/>
        <v>6</v>
      </c>
      <c r="J104" s="196">
        <f>'Райбюд. Табл. № 5'!E84</f>
        <v>6</v>
      </c>
      <c r="K104" s="196">
        <v>0</v>
      </c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</row>
    <row r="105" spans="1:86" ht="39" x14ac:dyDescent="0.25">
      <c r="A105" s="170" t="s">
        <v>414</v>
      </c>
      <c r="B105" s="153" t="s">
        <v>415</v>
      </c>
      <c r="C105" s="195">
        <f t="shared" si="15"/>
        <v>31</v>
      </c>
      <c r="D105" s="195">
        <f>D106+D107+D108+D109</f>
        <v>31</v>
      </c>
      <c r="E105" s="195">
        <f>E106+E107+E108+E109</f>
        <v>0</v>
      </c>
      <c r="F105" s="195">
        <f t="shared" si="16"/>
        <v>31</v>
      </c>
      <c r="G105" s="195">
        <f t="shared" ref="G105:H105" si="31">G106+G107+G108+G109</f>
        <v>31</v>
      </c>
      <c r="H105" s="195">
        <f t="shared" si="31"/>
        <v>0</v>
      </c>
      <c r="I105" s="195">
        <f t="shared" si="17"/>
        <v>31</v>
      </c>
      <c r="J105" s="195">
        <f t="shared" ref="J105:K105" si="32">J106+J107+J108+J109</f>
        <v>31</v>
      </c>
      <c r="K105" s="195">
        <f t="shared" si="32"/>
        <v>0</v>
      </c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</row>
    <row r="106" spans="1:86" ht="96" x14ac:dyDescent="0.25">
      <c r="A106" s="199" t="s">
        <v>489</v>
      </c>
      <c r="B106" s="98" t="s">
        <v>422</v>
      </c>
      <c r="C106" s="195">
        <f t="shared" si="15"/>
        <v>6</v>
      </c>
      <c r="D106" s="196">
        <f>'Райбюд. Табл. № 5'!C86</f>
        <v>6</v>
      </c>
      <c r="E106" s="196">
        <v>0</v>
      </c>
      <c r="F106" s="195">
        <f t="shared" si="16"/>
        <v>6</v>
      </c>
      <c r="G106" s="196">
        <f>'Райбюд. Табл. № 5'!D86</f>
        <v>6</v>
      </c>
      <c r="H106" s="196">
        <v>0</v>
      </c>
      <c r="I106" s="195">
        <f t="shared" si="17"/>
        <v>6</v>
      </c>
      <c r="J106" s="196">
        <f>'Райбюд. Табл. № 5'!E86</f>
        <v>6</v>
      </c>
      <c r="K106" s="196">
        <v>0</v>
      </c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</row>
    <row r="107" spans="1:86" ht="48" hidden="1" x14ac:dyDescent="0.25">
      <c r="A107" s="199" t="s">
        <v>490</v>
      </c>
      <c r="B107" s="98" t="s">
        <v>421</v>
      </c>
      <c r="C107" s="195">
        <f t="shared" si="15"/>
        <v>0</v>
      </c>
      <c r="D107" s="196">
        <f>'Райбюд. Табл. № 5'!C87</f>
        <v>0</v>
      </c>
      <c r="E107" s="196">
        <v>0</v>
      </c>
      <c r="F107" s="195">
        <f t="shared" si="16"/>
        <v>0</v>
      </c>
      <c r="G107" s="196">
        <f>'Райбюд. Табл. № 5'!D87</f>
        <v>0</v>
      </c>
      <c r="H107" s="196">
        <v>0</v>
      </c>
      <c r="I107" s="195">
        <f t="shared" si="17"/>
        <v>0</v>
      </c>
      <c r="J107" s="196">
        <f>'Райбюд. Табл. № 5'!E87</f>
        <v>0</v>
      </c>
      <c r="K107" s="196">
        <v>0</v>
      </c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</row>
    <row r="108" spans="1:86" ht="72" x14ac:dyDescent="0.25">
      <c r="A108" s="199" t="s">
        <v>491</v>
      </c>
      <c r="B108" s="98" t="s">
        <v>492</v>
      </c>
      <c r="C108" s="195">
        <f t="shared" si="15"/>
        <v>25</v>
      </c>
      <c r="D108" s="196">
        <f>'Райбюд. Табл. № 5'!C88</f>
        <v>25</v>
      </c>
      <c r="E108" s="196">
        <v>0</v>
      </c>
      <c r="F108" s="195">
        <f t="shared" si="16"/>
        <v>25</v>
      </c>
      <c r="G108" s="196">
        <f>'Райбюд. Табл. № 5'!D88</f>
        <v>25</v>
      </c>
      <c r="H108" s="196">
        <v>0</v>
      </c>
      <c r="I108" s="195">
        <f t="shared" si="17"/>
        <v>25</v>
      </c>
      <c r="J108" s="196">
        <f>'Райбюд. Табл. № 5'!E88</f>
        <v>25</v>
      </c>
      <c r="K108" s="196">
        <v>0</v>
      </c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</row>
    <row r="109" spans="1:86" ht="48" hidden="1" x14ac:dyDescent="0.25">
      <c r="A109" s="199" t="s">
        <v>493</v>
      </c>
      <c r="B109" s="98" t="s">
        <v>420</v>
      </c>
      <c r="C109" s="195">
        <f t="shared" si="15"/>
        <v>0</v>
      </c>
      <c r="D109" s="196">
        <f>'Райбюд. Табл. № 5'!C89</f>
        <v>0</v>
      </c>
      <c r="E109" s="196">
        <v>0</v>
      </c>
      <c r="F109" s="195">
        <f t="shared" si="16"/>
        <v>0</v>
      </c>
      <c r="G109" s="196">
        <f>'Райбюд. Табл. № 5'!D89</f>
        <v>0</v>
      </c>
      <c r="H109" s="196">
        <v>0</v>
      </c>
      <c r="I109" s="195">
        <f t="shared" si="17"/>
        <v>0</v>
      </c>
      <c r="J109" s="196">
        <f>'Райбюд. Табл. № 5'!E89</f>
        <v>0</v>
      </c>
      <c r="K109" s="196">
        <v>0</v>
      </c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</row>
    <row r="110" spans="1:86" ht="36.75" x14ac:dyDescent="0.25">
      <c r="A110" s="38" t="s">
        <v>416</v>
      </c>
      <c r="B110" s="153" t="s">
        <v>417</v>
      </c>
      <c r="C110" s="195">
        <f t="shared" si="15"/>
        <v>49</v>
      </c>
      <c r="D110" s="195">
        <f>D111+D112+D113+D114</f>
        <v>49</v>
      </c>
      <c r="E110" s="195">
        <f>E111+E112+E113+E114</f>
        <v>0</v>
      </c>
      <c r="F110" s="195">
        <f t="shared" si="16"/>
        <v>49</v>
      </c>
      <c r="G110" s="195">
        <f t="shared" ref="G110:H110" si="33">G111+G112+G113+G114</f>
        <v>49</v>
      </c>
      <c r="H110" s="195">
        <f t="shared" si="33"/>
        <v>0</v>
      </c>
      <c r="I110" s="195">
        <f t="shared" si="17"/>
        <v>49</v>
      </c>
      <c r="J110" s="195">
        <f t="shared" ref="J110:K110" si="34">J111+J112+J113+J114</f>
        <v>49</v>
      </c>
      <c r="K110" s="195">
        <f t="shared" si="34"/>
        <v>0</v>
      </c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</row>
    <row r="111" spans="1:86" ht="60" hidden="1" x14ac:dyDescent="0.25">
      <c r="A111" s="199" t="s">
        <v>495</v>
      </c>
      <c r="B111" s="98" t="s">
        <v>494</v>
      </c>
      <c r="C111" s="195">
        <f t="shared" si="15"/>
        <v>0</v>
      </c>
      <c r="D111" s="196">
        <f>'Райбюд. Табл. № 5'!C91</f>
        <v>0</v>
      </c>
      <c r="E111" s="196">
        <v>0</v>
      </c>
      <c r="F111" s="195">
        <f t="shared" si="16"/>
        <v>0</v>
      </c>
      <c r="G111" s="196">
        <f>'Райбюд. Табл. № 5'!D91</f>
        <v>0</v>
      </c>
      <c r="H111" s="196">
        <v>0</v>
      </c>
      <c r="I111" s="195">
        <f t="shared" si="17"/>
        <v>0</v>
      </c>
      <c r="J111" s="196">
        <f>'Райбюд. Табл. № 5'!E91</f>
        <v>0</v>
      </c>
      <c r="K111" s="196">
        <v>0</v>
      </c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</row>
    <row r="112" spans="1:86" ht="132" hidden="1" x14ac:dyDescent="0.25">
      <c r="A112" s="199" t="s">
        <v>496</v>
      </c>
      <c r="B112" s="98" t="s">
        <v>419</v>
      </c>
      <c r="C112" s="195">
        <f t="shared" si="15"/>
        <v>0</v>
      </c>
      <c r="D112" s="196">
        <f>'Райбюд. Табл. № 5'!C92</f>
        <v>0</v>
      </c>
      <c r="E112" s="196">
        <v>0</v>
      </c>
      <c r="F112" s="195">
        <f t="shared" si="16"/>
        <v>0</v>
      </c>
      <c r="G112" s="196">
        <f>'Райбюд. Табл. № 5'!D92</f>
        <v>0</v>
      </c>
      <c r="H112" s="196">
        <v>0</v>
      </c>
      <c r="I112" s="195">
        <f t="shared" si="17"/>
        <v>0</v>
      </c>
      <c r="J112" s="196">
        <f>'Райбюд. Табл. № 5'!E92</f>
        <v>0</v>
      </c>
      <c r="K112" s="196">
        <v>0</v>
      </c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</row>
    <row r="113" spans="1:86" ht="48.75" x14ac:dyDescent="0.25">
      <c r="A113" s="30" t="s">
        <v>497</v>
      </c>
      <c r="B113" s="98" t="s">
        <v>418</v>
      </c>
      <c r="C113" s="195">
        <f t="shared" si="15"/>
        <v>48</v>
      </c>
      <c r="D113" s="196">
        <f>'Райбюд. Табл. № 5'!C93</f>
        <v>48</v>
      </c>
      <c r="E113" s="196">
        <v>0</v>
      </c>
      <c r="F113" s="195">
        <f t="shared" si="16"/>
        <v>48</v>
      </c>
      <c r="G113" s="196">
        <f>'Райбюд. Табл. № 5'!D93</f>
        <v>48</v>
      </c>
      <c r="H113" s="196">
        <v>0</v>
      </c>
      <c r="I113" s="195">
        <f t="shared" si="17"/>
        <v>48</v>
      </c>
      <c r="J113" s="196">
        <f>'Райбюд. Табл. № 5'!E93</f>
        <v>48</v>
      </c>
      <c r="K113" s="196">
        <v>0</v>
      </c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</row>
    <row r="114" spans="1:86" ht="36.75" x14ac:dyDescent="0.25">
      <c r="A114" s="30" t="s">
        <v>416</v>
      </c>
      <c r="B114" s="98" t="s">
        <v>439</v>
      </c>
      <c r="C114" s="195">
        <f t="shared" si="15"/>
        <v>1</v>
      </c>
      <c r="D114" s="196">
        <f>'Райбюд. Табл. № 5'!C94</f>
        <v>1</v>
      </c>
      <c r="E114" s="196">
        <v>0</v>
      </c>
      <c r="F114" s="195">
        <f t="shared" si="16"/>
        <v>1</v>
      </c>
      <c r="G114" s="196">
        <f>'Райбюд. Табл. № 5'!D94</f>
        <v>1</v>
      </c>
      <c r="H114" s="196">
        <v>0</v>
      </c>
      <c r="I114" s="195">
        <f t="shared" si="17"/>
        <v>1</v>
      </c>
      <c r="J114" s="196">
        <f>'Райбюд. Табл. № 5'!E94</f>
        <v>1</v>
      </c>
      <c r="K114" s="196">
        <v>0</v>
      </c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</row>
    <row r="115" spans="1:86" ht="15.75" x14ac:dyDescent="0.25">
      <c r="A115" s="170" t="s">
        <v>431</v>
      </c>
      <c r="B115" s="153" t="s">
        <v>432</v>
      </c>
      <c r="C115" s="195">
        <f t="shared" si="15"/>
        <v>36</v>
      </c>
      <c r="D115" s="195">
        <f>D116+D117+D118+D120+D121</f>
        <v>36</v>
      </c>
      <c r="E115" s="195">
        <f>E116+E117+E118+E120+E121</f>
        <v>0</v>
      </c>
      <c r="F115" s="195">
        <f t="shared" si="16"/>
        <v>36</v>
      </c>
      <c r="G115" s="195">
        <f t="shared" ref="G115:H115" si="35">G116+G117+G118+G120+G121</f>
        <v>36</v>
      </c>
      <c r="H115" s="195">
        <f t="shared" si="35"/>
        <v>0</v>
      </c>
      <c r="I115" s="195">
        <f t="shared" si="17"/>
        <v>36</v>
      </c>
      <c r="J115" s="195">
        <f t="shared" ref="J115:K115" si="36">J116+J117+J118+J120+J121</f>
        <v>36</v>
      </c>
      <c r="K115" s="195">
        <f t="shared" si="36"/>
        <v>0</v>
      </c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</row>
    <row r="116" spans="1:86" ht="39" x14ac:dyDescent="0.25">
      <c r="A116" s="26" t="s">
        <v>433</v>
      </c>
      <c r="B116" s="98" t="s">
        <v>434</v>
      </c>
      <c r="C116" s="195">
        <f t="shared" si="15"/>
        <v>0</v>
      </c>
      <c r="D116" s="196">
        <f>'Райбюд. Табл. № 5'!C96</f>
        <v>0</v>
      </c>
      <c r="E116" s="196">
        <v>0</v>
      </c>
      <c r="F116" s="195">
        <f t="shared" si="16"/>
        <v>0</v>
      </c>
      <c r="G116" s="196">
        <f>'Райбюд. Табл. № 5'!D96</f>
        <v>0</v>
      </c>
      <c r="H116" s="196">
        <v>0</v>
      </c>
      <c r="I116" s="195">
        <f t="shared" si="17"/>
        <v>0</v>
      </c>
      <c r="J116" s="196">
        <f>'Райбюд. Табл. № 5'!E96</f>
        <v>0</v>
      </c>
      <c r="K116" s="196">
        <v>0</v>
      </c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</row>
    <row r="117" spans="1:86" ht="39" x14ac:dyDescent="0.25">
      <c r="A117" s="26" t="s">
        <v>433</v>
      </c>
      <c r="B117" s="98" t="s">
        <v>435</v>
      </c>
      <c r="C117" s="195">
        <f t="shared" si="15"/>
        <v>36</v>
      </c>
      <c r="D117" s="196">
        <f>'Райбюд. Табл. № 5'!C97</f>
        <v>36</v>
      </c>
      <c r="E117" s="196">
        <v>0</v>
      </c>
      <c r="F117" s="195">
        <f t="shared" si="16"/>
        <v>36</v>
      </c>
      <c r="G117" s="196">
        <f>'Райбюд. Табл. № 5'!D97</f>
        <v>36</v>
      </c>
      <c r="H117" s="196">
        <v>0</v>
      </c>
      <c r="I117" s="195">
        <f t="shared" si="17"/>
        <v>36</v>
      </c>
      <c r="J117" s="196">
        <f>'Райбюд. Табл. № 5'!E97</f>
        <v>36</v>
      </c>
      <c r="K117" s="196">
        <v>0</v>
      </c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</row>
    <row r="118" spans="1:86" ht="48.75" hidden="1" x14ac:dyDescent="0.25">
      <c r="A118" s="37" t="s">
        <v>436</v>
      </c>
      <c r="B118" s="147" t="s">
        <v>499</v>
      </c>
      <c r="C118" s="195">
        <f t="shared" si="15"/>
        <v>0</v>
      </c>
      <c r="D118" s="195">
        <f>D119</f>
        <v>0</v>
      </c>
      <c r="E118" s="195">
        <f>E119</f>
        <v>0</v>
      </c>
      <c r="F118" s="195">
        <f t="shared" si="16"/>
        <v>0</v>
      </c>
      <c r="G118" s="195">
        <f t="shared" ref="G118:H118" si="37">G119</f>
        <v>0</v>
      </c>
      <c r="H118" s="195">
        <f t="shared" si="37"/>
        <v>0</v>
      </c>
      <c r="I118" s="195">
        <f t="shared" si="17"/>
        <v>0</v>
      </c>
      <c r="J118" s="195">
        <f t="shared" ref="J118:K118" si="38">J119</f>
        <v>0</v>
      </c>
      <c r="K118" s="195">
        <f t="shared" si="38"/>
        <v>0</v>
      </c>
      <c r="L118" s="201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</row>
    <row r="119" spans="1:86" ht="39.75" hidden="1" customHeight="1" x14ac:dyDescent="0.25">
      <c r="A119" s="26" t="s">
        <v>436</v>
      </c>
      <c r="B119" s="98" t="s">
        <v>466</v>
      </c>
      <c r="C119" s="195">
        <f t="shared" si="15"/>
        <v>0</v>
      </c>
      <c r="D119" s="196">
        <f>'Райбюд. Табл. № 5'!C99</f>
        <v>0</v>
      </c>
      <c r="E119" s="196">
        <v>0</v>
      </c>
      <c r="F119" s="195">
        <f t="shared" si="16"/>
        <v>0</v>
      </c>
      <c r="G119" s="196">
        <f>'Райбюд. Табл. № 5'!D99</f>
        <v>0</v>
      </c>
      <c r="H119" s="196">
        <v>0</v>
      </c>
      <c r="I119" s="195">
        <f t="shared" si="17"/>
        <v>0</v>
      </c>
      <c r="J119" s="196">
        <f>'Райбюд. Табл. № 5'!E99</f>
        <v>0</v>
      </c>
      <c r="K119" s="196">
        <v>0</v>
      </c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</row>
    <row r="120" spans="1:86" ht="39" hidden="1" x14ac:dyDescent="0.25">
      <c r="A120" s="26" t="s">
        <v>433</v>
      </c>
      <c r="B120" s="98" t="s">
        <v>437</v>
      </c>
      <c r="C120" s="195">
        <f t="shared" si="15"/>
        <v>0</v>
      </c>
      <c r="D120" s="196">
        <f>'Райбюд. Табл. № 5'!C100</f>
        <v>0</v>
      </c>
      <c r="E120" s="196">
        <v>0</v>
      </c>
      <c r="F120" s="195">
        <f t="shared" si="16"/>
        <v>0</v>
      </c>
      <c r="G120" s="196">
        <f>'Райбюд. Табл. № 5'!D100</f>
        <v>0</v>
      </c>
      <c r="H120" s="196">
        <v>0</v>
      </c>
      <c r="I120" s="195">
        <f t="shared" si="17"/>
        <v>0</v>
      </c>
      <c r="J120" s="196">
        <f>'Райбюд. Табл. № 5'!E100</f>
        <v>0</v>
      </c>
      <c r="K120" s="196">
        <v>0</v>
      </c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</row>
    <row r="121" spans="1:86" ht="51.75" hidden="1" x14ac:dyDescent="0.25">
      <c r="A121" s="26" t="s">
        <v>436</v>
      </c>
      <c r="B121" s="98" t="s">
        <v>466</v>
      </c>
      <c r="C121" s="195">
        <f>SUM(D121:E121)</f>
        <v>0</v>
      </c>
      <c r="D121" s="196">
        <f>'Райбюд. Табл. № 5'!C101</f>
        <v>0</v>
      </c>
      <c r="E121" s="196">
        <v>0</v>
      </c>
      <c r="F121" s="195">
        <f>F122</f>
        <v>190</v>
      </c>
      <c r="G121" s="196">
        <f>'Райбюд. Табл. № 5'!D101</f>
        <v>0</v>
      </c>
      <c r="H121" s="196">
        <v>0</v>
      </c>
      <c r="I121" s="195">
        <f t="shared" si="17"/>
        <v>0</v>
      </c>
      <c r="J121" s="196">
        <f>'Райбюд. Табл. № 5'!E101</f>
        <v>0</v>
      </c>
      <c r="K121" s="196">
        <v>0</v>
      </c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</row>
    <row r="122" spans="1:86" ht="15.75" x14ac:dyDescent="0.25">
      <c r="A122" s="37" t="s">
        <v>243</v>
      </c>
      <c r="B122" s="11" t="s">
        <v>21</v>
      </c>
      <c r="C122" s="187">
        <f>C123</f>
        <v>190</v>
      </c>
      <c r="D122" s="195">
        <f>D123</f>
        <v>0</v>
      </c>
      <c r="E122" s="195">
        <f>E123</f>
        <v>190</v>
      </c>
      <c r="F122" s="195">
        <f>F123</f>
        <v>190</v>
      </c>
      <c r="G122" s="195">
        <f t="shared" ref="G122:H122" si="39">G123</f>
        <v>0</v>
      </c>
      <c r="H122" s="195">
        <f t="shared" si="39"/>
        <v>190</v>
      </c>
      <c r="I122" s="195">
        <f t="shared" si="17"/>
        <v>190</v>
      </c>
      <c r="J122" s="195">
        <f t="shared" ref="J122" si="40">J123</f>
        <v>0</v>
      </c>
      <c r="K122" s="195">
        <f t="shared" ref="K122" si="41">K123</f>
        <v>190</v>
      </c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</row>
    <row r="123" spans="1:86" ht="60" x14ac:dyDescent="0.25">
      <c r="A123" s="245" t="s">
        <v>562</v>
      </c>
      <c r="B123" s="246" t="s">
        <v>560</v>
      </c>
      <c r="C123" s="187">
        <f>SUM(D123:E123)</f>
        <v>190</v>
      </c>
      <c r="D123" s="196">
        <v>0</v>
      </c>
      <c r="E123" s="196">
        <f>'Свод с.п.'!C51</f>
        <v>190</v>
      </c>
      <c r="F123" s="195">
        <f>SUM(G123:H123)</f>
        <v>190</v>
      </c>
      <c r="G123" s="196">
        <v>0</v>
      </c>
      <c r="H123" s="196">
        <f>'Свод с.п.'!D51</f>
        <v>190</v>
      </c>
      <c r="I123" s="195">
        <f>SUM(J123:K123)</f>
        <v>190</v>
      </c>
      <c r="J123" s="196">
        <v>0</v>
      </c>
      <c r="K123" s="196">
        <f>'Свод с.п.'!E51</f>
        <v>190</v>
      </c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</row>
    <row r="124" spans="1:86" ht="53.25" customHeight="1" x14ac:dyDescent="0.25">
      <c r="A124" s="202" t="s">
        <v>500</v>
      </c>
      <c r="B124" s="153" t="s">
        <v>501</v>
      </c>
      <c r="C124" s="195">
        <f t="shared" si="15"/>
        <v>2</v>
      </c>
      <c r="D124" s="195">
        <f>D125</f>
        <v>2</v>
      </c>
      <c r="E124" s="195">
        <f>E125</f>
        <v>0</v>
      </c>
      <c r="F124" s="195">
        <f t="shared" si="16"/>
        <v>2</v>
      </c>
      <c r="G124" s="195">
        <f t="shared" ref="G124:H124" si="42">G125</f>
        <v>2</v>
      </c>
      <c r="H124" s="195">
        <f t="shared" si="42"/>
        <v>0</v>
      </c>
      <c r="I124" s="195">
        <f t="shared" si="17"/>
        <v>2</v>
      </c>
      <c r="J124" s="195">
        <f t="shared" ref="J124:K124" si="43">J125</f>
        <v>2</v>
      </c>
      <c r="K124" s="195">
        <f t="shared" si="43"/>
        <v>0</v>
      </c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</row>
    <row r="125" spans="1:86" ht="30" customHeight="1" x14ac:dyDescent="0.25">
      <c r="A125" s="26" t="s">
        <v>502</v>
      </c>
      <c r="B125" s="98" t="s">
        <v>503</v>
      </c>
      <c r="C125" s="195">
        <f t="shared" si="15"/>
        <v>2</v>
      </c>
      <c r="D125" s="196">
        <f>'Райбюд. Табл. № 5'!C103</f>
        <v>2</v>
      </c>
      <c r="E125" s="196">
        <v>0</v>
      </c>
      <c r="F125" s="195">
        <f t="shared" si="16"/>
        <v>2</v>
      </c>
      <c r="G125" s="196">
        <f>'Райбюд. Табл. № 5'!D103</f>
        <v>2</v>
      </c>
      <c r="H125" s="196">
        <v>0</v>
      </c>
      <c r="I125" s="195">
        <f t="shared" si="17"/>
        <v>2</v>
      </c>
      <c r="J125" s="196">
        <f>'Райбюд. Табл. № 5'!E103</f>
        <v>2</v>
      </c>
      <c r="K125" s="196">
        <v>0</v>
      </c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</row>
    <row r="126" spans="1:86" ht="15.75" x14ac:dyDescent="0.25">
      <c r="A126" s="125" t="s">
        <v>121</v>
      </c>
      <c r="B126" s="151" t="s">
        <v>131</v>
      </c>
      <c r="C126" s="240">
        <f>C127</f>
        <v>654438.98620000004</v>
      </c>
      <c r="D126" s="240">
        <f>D127</f>
        <v>512638.07687000005</v>
      </c>
      <c r="E126" s="240">
        <f>E127</f>
        <v>141800.90932999999</v>
      </c>
      <c r="F126" s="240">
        <f t="shared" ref="F126:F170" si="44">SUM(G126:H126)</f>
        <v>429241.55683999998</v>
      </c>
      <c r="G126" s="240">
        <f>G127</f>
        <v>368416.05683999998</v>
      </c>
      <c r="H126" s="194">
        <f>H127</f>
        <v>60825.5</v>
      </c>
      <c r="I126" s="194">
        <f t="shared" ref="I126:I196" si="45">SUM(J126:K126)</f>
        <v>328107.76021000004</v>
      </c>
      <c r="J126" s="240">
        <f>J127</f>
        <v>267734.46021000005</v>
      </c>
      <c r="K126" s="194">
        <f>K127</f>
        <v>60373.3</v>
      </c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</row>
    <row r="127" spans="1:86" ht="26.25" x14ac:dyDescent="0.25">
      <c r="A127" s="125" t="s">
        <v>125</v>
      </c>
      <c r="B127" s="151" t="s">
        <v>133</v>
      </c>
      <c r="C127" s="240">
        <f>SUM(D127:E127)</f>
        <v>654438.98620000004</v>
      </c>
      <c r="D127" s="240">
        <f>D131+D159+D194+D211</f>
        <v>512638.07687000005</v>
      </c>
      <c r="E127" s="240">
        <f>E128+E159+E194+E211</f>
        <v>141800.90932999999</v>
      </c>
      <c r="F127" s="240">
        <f t="shared" si="44"/>
        <v>429241.55683999998</v>
      </c>
      <c r="G127" s="240">
        <f>G131+G159+G194+G211</f>
        <v>368416.05683999998</v>
      </c>
      <c r="H127" s="194">
        <f>H128+H159+H194</f>
        <v>60825.5</v>
      </c>
      <c r="I127" s="194">
        <f t="shared" si="45"/>
        <v>328107.76021000004</v>
      </c>
      <c r="J127" s="240">
        <f>J131+J159+J194+J211</f>
        <v>267734.46021000005</v>
      </c>
      <c r="K127" s="194">
        <f>K128+K159+K194</f>
        <v>60373.3</v>
      </c>
      <c r="L127" s="27"/>
      <c r="M127" s="254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</row>
    <row r="128" spans="1:86" ht="15.75" x14ac:dyDescent="0.25">
      <c r="A128" s="171" t="s">
        <v>175</v>
      </c>
      <c r="B128" s="120" t="s">
        <v>263</v>
      </c>
      <c r="C128" s="195">
        <f>SUM(D128:E128)</f>
        <v>21490</v>
      </c>
      <c r="D128" s="186">
        <f>'Райбюд. Табл. № 5'!C108</f>
        <v>0</v>
      </c>
      <c r="E128" s="195">
        <f>E129</f>
        <v>21490</v>
      </c>
      <c r="F128" s="195">
        <f t="shared" si="44"/>
        <v>21490</v>
      </c>
      <c r="G128" s="186">
        <f>'Райбюд. Табл. № 5'!D108</f>
        <v>0</v>
      </c>
      <c r="H128" s="195">
        <f>H129</f>
        <v>21490</v>
      </c>
      <c r="I128" s="195">
        <f t="shared" si="45"/>
        <v>20822</v>
      </c>
      <c r="J128" s="182">
        <f>'Райбюд. Табл. № 5'!E108</f>
        <v>0</v>
      </c>
      <c r="K128" s="195">
        <f>K129</f>
        <v>20822</v>
      </c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</row>
    <row r="129" spans="1:86" ht="15.75" x14ac:dyDescent="0.25">
      <c r="A129" s="39" t="s">
        <v>49</v>
      </c>
      <c r="B129" s="120" t="s">
        <v>264</v>
      </c>
      <c r="C129" s="195">
        <f>SUM(D129:E129)</f>
        <v>21490</v>
      </c>
      <c r="D129" s="186">
        <f>D130</f>
        <v>0</v>
      </c>
      <c r="E129" s="195">
        <f>E130</f>
        <v>21490</v>
      </c>
      <c r="F129" s="195">
        <f>SUM(G129:H129)</f>
        <v>21490</v>
      </c>
      <c r="G129" s="186">
        <f>G130</f>
        <v>0</v>
      </c>
      <c r="H129" s="195">
        <f>H130</f>
        <v>21490</v>
      </c>
      <c r="I129" s="195">
        <f>SUM(J129:K129)</f>
        <v>20822</v>
      </c>
      <c r="J129" s="186">
        <f>J130</f>
        <v>0</v>
      </c>
      <c r="K129" s="195">
        <f>K130</f>
        <v>20822</v>
      </c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</row>
    <row r="130" spans="1:86" ht="15.75" x14ac:dyDescent="0.25">
      <c r="A130" s="106" t="s">
        <v>178</v>
      </c>
      <c r="B130" s="121" t="s">
        <v>333</v>
      </c>
      <c r="C130" s="195">
        <f>SUM(D130:E130)</f>
        <v>21490</v>
      </c>
      <c r="D130" s="195">
        <f>'Райбюд. Табл. № 5'!C108</f>
        <v>0</v>
      </c>
      <c r="E130" s="195">
        <f>'Свод с.п.'!C56</f>
        <v>21490</v>
      </c>
      <c r="F130" s="195">
        <f>SUM(G130:H130)</f>
        <v>21490</v>
      </c>
      <c r="G130" s="186">
        <f>'Райбюд. Табл. № 5'!D108</f>
        <v>0</v>
      </c>
      <c r="H130" s="195">
        <f>'Свод с.п.'!D56</f>
        <v>21490</v>
      </c>
      <c r="I130" s="195">
        <f>SUM(J130:K130)</f>
        <v>20822</v>
      </c>
      <c r="J130" s="182">
        <f>'Райбюд. Табл. № 5'!E108</f>
        <v>0</v>
      </c>
      <c r="K130" s="195">
        <f>'Свод с.п.'!E56</f>
        <v>20822</v>
      </c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</row>
    <row r="131" spans="1:86" ht="26.25" x14ac:dyDescent="0.25">
      <c r="A131" s="39" t="s">
        <v>464</v>
      </c>
      <c r="B131" s="99" t="s">
        <v>348</v>
      </c>
      <c r="C131" s="239">
        <f t="shared" ref="C131:C158" si="46">SUM(D131:E131)</f>
        <v>270411.86754000001</v>
      </c>
      <c r="D131" s="239">
        <f>D134+D140+D146+D132+D136+D142+D138+D144</f>
        <v>270411.86754000001</v>
      </c>
      <c r="E131" s="195">
        <f>E134+E140+E146</f>
        <v>0</v>
      </c>
      <c r="F131" s="239">
        <f t="shared" ref="F131:F158" si="47">SUM(G131:H131)</f>
        <v>170785.29282999999</v>
      </c>
      <c r="G131" s="239">
        <f>G134+G140+G146+G132+G136+G144</f>
        <v>170785.29282999999</v>
      </c>
      <c r="H131" s="195">
        <f>H134+H140+H146</f>
        <v>0</v>
      </c>
      <c r="I131" s="195">
        <f t="shared" ref="I131:I158" si="48">SUM(J131:K131)</f>
        <v>71817.796199999997</v>
      </c>
      <c r="J131" s="195">
        <f>J132+J136+J138+J140+J142+J144+J146</f>
        <v>71817.796199999997</v>
      </c>
      <c r="K131" s="195">
        <f>K134+K140+K146</f>
        <v>0</v>
      </c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</row>
    <row r="132" spans="1:86" ht="53.25" customHeight="1" x14ac:dyDescent="0.25">
      <c r="A132" s="39" t="s">
        <v>390</v>
      </c>
      <c r="B132" s="99" t="s">
        <v>389</v>
      </c>
      <c r="C132" s="195">
        <f t="shared" ref="C132:C133" si="49">SUM(D132:E132)</f>
        <v>34136</v>
      </c>
      <c r="D132" s="195">
        <f>D133</f>
        <v>34136</v>
      </c>
      <c r="E132" s="195">
        <f>E133</f>
        <v>0</v>
      </c>
      <c r="F132" s="195">
        <f t="shared" ref="F132:F133" si="50">SUM(G132:H132)</f>
        <v>20736</v>
      </c>
      <c r="G132" s="195">
        <f>G133</f>
        <v>20736</v>
      </c>
      <c r="H132" s="195">
        <f>H133</f>
        <v>0</v>
      </c>
      <c r="I132" s="195">
        <f t="shared" ref="I132:I133" si="51">SUM(J132:K132)</f>
        <v>20736</v>
      </c>
      <c r="J132" s="195">
        <f>J133</f>
        <v>20736</v>
      </c>
      <c r="K132" s="195">
        <f>K133</f>
        <v>0</v>
      </c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</row>
    <row r="133" spans="1:86" ht="39" x14ac:dyDescent="0.25">
      <c r="A133" s="107" t="s">
        <v>388</v>
      </c>
      <c r="B133" s="100" t="s">
        <v>463</v>
      </c>
      <c r="C133" s="196">
        <f t="shared" si="49"/>
        <v>34136</v>
      </c>
      <c r="D133" s="196">
        <f>'Райбюд. Табл. № 5'!C111</f>
        <v>34136</v>
      </c>
      <c r="E133" s="196">
        <v>0</v>
      </c>
      <c r="F133" s="196">
        <f t="shared" si="50"/>
        <v>20736</v>
      </c>
      <c r="G133" s="197">
        <f>'Райбюд. Табл. № 5'!D111</f>
        <v>20736</v>
      </c>
      <c r="H133" s="196">
        <v>0</v>
      </c>
      <c r="I133" s="196">
        <f t="shared" si="51"/>
        <v>20736</v>
      </c>
      <c r="J133" s="185">
        <f>'Райбюд. Табл. № 5'!E111</f>
        <v>20736</v>
      </c>
      <c r="K133" s="196">
        <v>0</v>
      </c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</row>
    <row r="134" spans="1:86" ht="26.25" hidden="1" x14ac:dyDescent="0.25">
      <c r="A134" s="39" t="s">
        <v>366</v>
      </c>
      <c r="B134" s="99" t="s">
        <v>365</v>
      </c>
      <c r="C134" s="195">
        <f t="shared" si="46"/>
        <v>0</v>
      </c>
      <c r="D134" s="195">
        <f>D135</f>
        <v>0</v>
      </c>
      <c r="E134" s="195">
        <f>E135</f>
        <v>0</v>
      </c>
      <c r="F134" s="195">
        <f t="shared" si="47"/>
        <v>0</v>
      </c>
      <c r="G134" s="195">
        <f>G135</f>
        <v>0</v>
      </c>
      <c r="H134" s="195">
        <f>H135</f>
        <v>0</v>
      </c>
      <c r="I134" s="195">
        <f t="shared" si="48"/>
        <v>1985.9</v>
      </c>
      <c r="J134" s="195">
        <f>J135</f>
        <v>1985.9</v>
      </c>
      <c r="K134" s="195">
        <f>K135</f>
        <v>0</v>
      </c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</row>
    <row r="135" spans="1:86" ht="26.25" hidden="1" x14ac:dyDescent="0.25">
      <c r="A135" s="107" t="s">
        <v>360</v>
      </c>
      <c r="B135" s="100" t="s">
        <v>364</v>
      </c>
      <c r="C135" s="196">
        <f t="shared" si="46"/>
        <v>0</v>
      </c>
      <c r="D135" s="196">
        <f>'Райбюд. Табл. № 5'!C113</f>
        <v>0</v>
      </c>
      <c r="E135" s="196">
        <v>0</v>
      </c>
      <c r="F135" s="196">
        <f t="shared" si="47"/>
        <v>0</v>
      </c>
      <c r="G135" s="197">
        <f>'Райбюд. Табл. № 5'!D113</f>
        <v>0</v>
      </c>
      <c r="H135" s="196">
        <v>0</v>
      </c>
      <c r="I135" s="196">
        <f t="shared" si="48"/>
        <v>1985.9</v>
      </c>
      <c r="J135" s="185">
        <f>'Райбюд. Табл. № 5'!E119</f>
        <v>1985.9</v>
      </c>
      <c r="K135" s="196">
        <v>0</v>
      </c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</row>
    <row r="136" spans="1:86" ht="38.25" x14ac:dyDescent="0.25">
      <c r="A136" s="157" t="s">
        <v>444</v>
      </c>
      <c r="B136" s="158" t="s">
        <v>445</v>
      </c>
      <c r="C136" s="195">
        <f t="shared" si="46"/>
        <v>6008.1311699999997</v>
      </c>
      <c r="D136" s="195">
        <f>D137</f>
        <v>6008.1311699999997</v>
      </c>
      <c r="E136" s="195">
        <f>E137</f>
        <v>0</v>
      </c>
      <c r="F136" s="195">
        <f t="shared" si="47"/>
        <v>5820.6564600000002</v>
      </c>
      <c r="G136" s="186">
        <f>G137</f>
        <v>5820.6564600000002</v>
      </c>
      <c r="H136" s="186">
        <f>H137</f>
        <v>0</v>
      </c>
      <c r="I136" s="195">
        <f t="shared" si="48"/>
        <v>5706.7961999999998</v>
      </c>
      <c r="J136" s="182">
        <f>J137</f>
        <v>5706.7961999999998</v>
      </c>
      <c r="K136" s="182">
        <f>K137</f>
        <v>0</v>
      </c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</row>
    <row r="137" spans="1:86" ht="38.25" x14ac:dyDescent="0.25">
      <c r="A137" s="160" t="s">
        <v>465</v>
      </c>
      <c r="B137" s="161" t="s">
        <v>446</v>
      </c>
      <c r="C137" s="196">
        <f t="shared" si="46"/>
        <v>6008.1311699999997</v>
      </c>
      <c r="D137" s="196">
        <f>'Райбюд. Табл. № 5'!C115</f>
        <v>6008.1311699999997</v>
      </c>
      <c r="E137" s="196">
        <v>0</v>
      </c>
      <c r="F137" s="196">
        <f t="shared" si="47"/>
        <v>5820.6564600000002</v>
      </c>
      <c r="G137" s="196">
        <f>'Райбюд. Табл. № 5'!D115</f>
        <v>5820.6564600000002</v>
      </c>
      <c r="H137" s="196">
        <v>0</v>
      </c>
      <c r="I137" s="196">
        <f t="shared" si="48"/>
        <v>5706.7961999999998</v>
      </c>
      <c r="J137" s="196">
        <f>'Райбюд. Табл. № 5'!E115</f>
        <v>5706.7961999999998</v>
      </c>
      <c r="K137" s="196">
        <v>0</v>
      </c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</row>
    <row r="138" spans="1:86" ht="25.5" x14ac:dyDescent="0.25">
      <c r="A138" s="235" t="s">
        <v>575</v>
      </c>
      <c r="B138" s="158" t="s">
        <v>573</v>
      </c>
      <c r="C138" s="187">
        <f t="shared" si="46"/>
        <v>71640</v>
      </c>
      <c r="D138" s="195">
        <f>D139</f>
        <v>71640</v>
      </c>
      <c r="E138" s="195">
        <f>E139</f>
        <v>0</v>
      </c>
      <c r="F138" s="195">
        <f t="shared" si="47"/>
        <v>0</v>
      </c>
      <c r="G138" s="186">
        <f>G139</f>
        <v>0</v>
      </c>
      <c r="H138" s="186">
        <f>H139</f>
        <v>0</v>
      </c>
      <c r="I138" s="195">
        <f t="shared" si="48"/>
        <v>0</v>
      </c>
      <c r="J138" s="182">
        <f>J139</f>
        <v>0</v>
      </c>
      <c r="K138" s="182">
        <f>K139</f>
        <v>0</v>
      </c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</row>
    <row r="139" spans="1:86" ht="25.5" x14ac:dyDescent="0.25">
      <c r="A139" s="234" t="s">
        <v>575</v>
      </c>
      <c r="B139" s="161" t="s">
        <v>574</v>
      </c>
      <c r="C139" s="196">
        <f t="shared" si="46"/>
        <v>71640</v>
      </c>
      <c r="D139" s="196">
        <f>'Райбюд. Табл. № 5'!C117</f>
        <v>71640</v>
      </c>
      <c r="E139" s="196"/>
      <c r="F139" s="196">
        <f t="shared" si="47"/>
        <v>0</v>
      </c>
      <c r="G139" s="196"/>
      <c r="H139" s="196"/>
      <c r="I139" s="196">
        <f t="shared" si="48"/>
        <v>0</v>
      </c>
      <c r="J139" s="196"/>
      <c r="K139" s="196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</row>
    <row r="140" spans="1:86" ht="25.5" customHeight="1" x14ac:dyDescent="0.25">
      <c r="A140" s="164" t="s">
        <v>506</v>
      </c>
      <c r="B140" s="99" t="s">
        <v>504</v>
      </c>
      <c r="C140" s="187">
        <f t="shared" si="46"/>
        <v>0</v>
      </c>
      <c r="D140" s="187">
        <f>D141</f>
        <v>0</v>
      </c>
      <c r="E140" s="187">
        <f>E141</f>
        <v>0</v>
      </c>
      <c r="F140" s="187">
        <f t="shared" si="47"/>
        <v>1985.9</v>
      </c>
      <c r="G140" s="187">
        <f>G141</f>
        <v>1985.9</v>
      </c>
      <c r="H140" s="187">
        <f>H141</f>
        <v>0</v>
      </c>
      <c r="I140" s="187">
        <f t="shared" si="48"/>
        <v>1985.9</v>
      </c>
      <c r="J140" s="187">
        <f>J141</f>
        <v>1985.9</v>
      </c>
      <c r="K140" s="195">
        <f>K141</f>
        <v>0</v>
      </c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</row>
    <row r="141" spans="1:86" ht="38.25" x14ac:dyDescent="0.25">
      <c r="A141" s="165" t="s">
        <v>507</v>
      </c>
      <c r="B141" s="100" t="s">
        <v>505</v>
      </c>
      <c r="C141" s="184">
        <f t="shared" si="46"/>
        <v>0</v>
      </c>
      <c r="D141" s="184">
        <f>'Райбюд. Табл. № 5'!C119</f>
        <v>0</v>
      </c>
      <c r="E141" s="184">
        <v>0</v>
      </c>
      <c r="F141" s="184">
        <f t="shared" si="47"/>
        <v>1985.9</v>
      </c>
      <c r="G141" s="188">
        <f>'Райбюд. Табл. № 5'!D119</f>
        <v>1985.9</v>
      </c>
      <c r="H141" s="184">
        <v>0</v>
      </c>
      <c r="I141" s="184">
        <f t="shared" si="48"/>
        <v>1985.9</v>
      </c>
      <c r="J141" s="184">
        <f>'Райбюд. Табл. № 5'!E119</f>
        <v>1985.9</v>
      </c>
      <c r="K141" s="196">
        <v>0</v>
      </c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</row>
    <row r="142" spans="1:86" ht="15.75" hidden="1" x14ac:dyDescent="0.25">
      <c r="A142" s="164" t="s">
        <v>527</v>
      </c>
      <c r="B142" s="99" t="s">
        <v>528</v>
      </c>
      <c r="C142" s="212">
        <f t="shared" si="46"/>
        <v>0</v>
      </c>
      <c r="D142" s="212">
        <f>D143</f>
        <v>0</v>
      </c>
      <c r="E142" s="187">
        <f>E143</f>
        <v>0</v>
      </c>
      <c r="F142" s="187">
        <f t="shared" si="47"/>
        <v>0</v>
      </c>
      <c r="G142" s="187">
        <f t="shared" ref="G142:H144" si="52">G143</f>
        <v>0</v>
      </c>
      <c r="H142" s="187">
        <f t="shared" si="52"/>
        <v>0</v>
      </c>
      <c r="I142" s="187">
        <f t="shared" si="48"/>
        <v>0</v>
      </c>
      <c r="J142" s="187">
        <f>J143</f>
        <v>0</v>
      </c>
      <c r="K142" s="195">
        <f>K143</f>
        <v>0</v>
      </c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</row>
    <row r="143" spans="1:86" ht="25.5" hidden="1" x14ac:dyDescent="0.25">
      <c r="A143" s="165" t="s">
        <v>538</v>
      </c>
      <c r="B143" s="100" t="s">
        <v>530</v>
      </c>
      <c r="C143" s="215">
        <f t="shared" si="46"/>
        <v>0</v>
      </c>
      <c r="D143" s="215">
        <f>'Райбюд. Табл. № 5'!C121</f>
        <v>0</v>
      </c>
      <c r="E143" s="184">
        <v>0</v>
      </c>
      <c r="F143" s="184">
        <f t="shared" si="47"/>
        <v>0</v>
      </c>
      <c r="G143" s="188">
        <v>0</v>
      </c>
      <c r="H143" s="184">
        <v>0</v>
      </c>
      <c r="I143" s="184">
        <f t="shared" si="48"/>
        <v>0</v>
      </c>
      <c r="J143" s="184">
        <v>0</v>
      </c>
      <c r="K143" s="196">
        <v>0</v>
      </c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</row>
    <row r="144" spans="1:86" ht="25.5" x14ac:dyDescent="0.25">
      <c r="A144" s="235" t="s">
        <v>576</v>
      </c>
      <c r="B144" s="158" t="s">
        <v>577</v>
      </c>
      <c r="C144" s="236">
        <f t="shared" si="46"/>
        <v>98913.636369999993</v>
      </c>
      <c r="D144" s="236">
        <f>D145</f>
        <v>98913.636369999993</v>
      </c>
      <c r="E144" s="187">
        <f>E145</f>
        <v>0</v>
      </c>
      <c r="F144" s="236">
        <f t="shared" si="47"/>
        <v>98913.636369999993</v>
      </c>
      <c r="G144" s="236">
        <f t="shared" si="52"/>
        <v>98913.636369999993</v>
      </c>
      <c r="H144" s="187">
        <f t="shared" si="52"/>
        <v>0</v>
      </c>
      <c r="I144" s="187">
        <f t="shared" si="48"/>
        <v>0</v>
      </c>
      <c r="J144" s="187">
        <f>J145</f>
        <v>0</v>
      </c>
      <c r="K144" s="195">
        <f>K145</f>
        <v>0</v>
      </c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</row>
    <row r="145" spans="1:86" ht="25.5" x14ac:dyDescent="0.25">
      <c r="A145" s="234" t="s">
        <v>576</v>
      </c>
      <c r="B145" s="161" t="s">
        <v>578</v>
      </c>
      <c r="C145" s="230">
        <f t="shared" si="46"/>
        <v>98913.636369999993</v>
      </c>
      <c r="D145" s="230">
        <f>'Райбюд. Табл. № 5'!C123</f>
        <v>98913.636369999993</v>
      </c>
      <c r="E145" s="184"/>
      <c r="F145" s="230">
        <f t="shared" si="47"/>
        <v>98913.636369999993</v>
      </c>
      <c r="G145" s="229">
        <f>'Райбюд. Табл. № 5'!D123</f>
        <v>98913.636369999993</v>
      </c>
      <c r="H145" s="184"/>
      <c r="I145" s="184">
        <f t="shared" si="48"/>
        <v>0</v>
      </c>
      <c r="J145" s="184"/>
      <c r="K145" s="196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</row>
    <row r="146" spans="1:86" ht="15.75" x14ac:dyDescent="0.25">
      <c r="A146" s="39" t="s">
        <v>127</v>
      </c>
      <c r="B146" s="99" t="s">
        <v>347</v>
      </c>
      <c r="C146" s="187">
        <f>SUM(D146:E146)</f>
        <v>59714.1</v>
      </c>
      <c r="D146" s="187">
        <f>SUM(D147:D158)</f>
        <v>59714.1</v>
      </c>
      <c r="E146" s="187">
        <f>SUM(E147:E158)</f>
        <v>0</v>
      </c>
      <c r="F146" s="187">
        <f t="shared" si="47"/>
        <v>43329.1</v>
      </c>
      <c r="G146" s="187">
        <f>SUM(G147:G158)</f>
        <v>43329.1</v>
      </c>
      <c r="H146" s="187">
        <f>SUM(H147:H158)</f>
        <v>0</v>
      </c>
      <c r="I146" s="187">
        <f t="shared" si="48"/>
        <v>43389.1</v>
      </c>
      <c r="J146" s="187">
        <f>SUM(J147:J158)</f>
        <v>43389.1</v>
      </c>
      <c r="K146" s="195">
        <f>SUM(K147:K158)</f>
        <v>0</v>
      </c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</row>
    <row r="147" spans="1:86" ht="25.5" x14ac:dyDescent="0.25">
      <c r="A147" s="87" t="s">
        <v>255</v>
      </c>
      <c r="B147" s="100" t="s">
        <v>349</v>
      </c>
      <c r="C147" s="196">
        <f t="shared" si="46"/>
        <v>34983</v>
      </c>
      <c r="D147" s="196">
        <f>'Райбюд. Табл. № 5'!C125</f>
        <v>34983</v>
      </c>
      <c r="E147" s="196">
        <v>0</v>
      </c>
      <c r="F147" s="196">
        <f t="shared" si="47"/>
        <v>27043</v>
      </c>
      <c r="G147" s="196">
        <f>'Райбюд. Табл. № 5'!D125</f>
        <v>27043</v>
      </c>
      <c r="H147" s="196">
        <v>0</v>
      </c>
      <c r="I147" s="196">
        <f t="shared" si="48"/>
        <v>27043</v>
      </c>
      <c r="J147" s="185">
        <f>'Райбюд. Табл. № 5'!E125</f>
        <v>27043</v>
      </c>
      <c r="K147" s="196">
        <v>0</v>
      </c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</row>
    <row r="148" spans="1:86" ht="39" x14ac:dyDescent="0.25">
      <c r="A148" s="107" t="s">
        <v>571</v>
      </c>
      <c r="B148" s="100" t="s">
        <v>349</v>
      </c>
      <c r="C148" s="196">
        <f t="shared" si="46"/>
        <v>1097</v>
      </c>
      <c r="D148" s="196">
        <f>'Райбюд. Табл. № 5'!C126</f>
        <v>1097</v>
      </c>
      <c r="E148" s="196">
        <v>0</v>
      </c>
      <c r="F148" s="196">
        <f t="shared" si="47"/>
        <v>902</v>
      </c>
      <c r="G148" s="196">
        <f>'Райбюд. Табл. № 5'!D126</f>
        <v>902</v>
      </c>
      <c r="H148" s="196">
        <v>0</v>
      </c>
      <c r="I148" s="196">
        <f t="shared" si="48"/>
        <v>962</v>
      </c>
      <c r="J148" s="196">
        <f>'Райбюд. Табл. № 5'!E126</f>
        <v>962</v>
      </c>
      <c r="K148" s="196">
        <v>0</v>
      </c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</row>
    <row r="149" spans="1:86" ht="26.25" x14ac:dyDescent="0.25">
      <c r="A149" s="107" t="s">
        <v>509</v>
      </c>
      <c r="B149" s="100" t="s">
        <v>349</v>
      </c>
      <c r="C149" s="196">
        <f t="shared" si="46"/>
        <v>1357.4</v>
      </c>
      <c r="D149" s="196">
        <f>'Райбюд. Табл. № 5'!C127</f>
        <v>1357.4</v>
      </c>
      <c r="E149" s="196">
        <v>0</v>
      </c>
      <c r="F149" s="196">
        <f t="shared" si="47"/>
        <v>1357.4</v>
      </c>
      <c r="G149" s="196">
        <f>'Райбюд. Табл. № 5'!D127</f>
        <v>1357.4</v>
      </c>
      <c r="H149" s="196">
        <v>0</v>
      </c>
      <c r="I149" s="196">
        <f t="shared" si="48"/>
        <v>1357.4</v>
      </c>
      <c r="J149" s="185">
        <f>'Райбюд. Табл. № 5'!E127</f>
        <v>1357.4</v>
      </c>
      <c r="K149" s="196">
        <v>0</v>
      </c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</row>
    <row r="150" spans="1:86" ht="26.25" x14ac:dyDescent="0.25">
      <c r="A150" s="107" t="s">
        <v>570</v>
      </c>
      <c r="B150" s="100" t="s">
        <v>349</v>
      </c>
      <c r="C150" s="196">
        <f t="shared" si="46"/>
        <v>8250</v>
      </c>
      <c r="D150" s="196">
        <f>'Райбюд. Табл. № 5'!C128</f>
        <v>8250</v>
      </c>
      <c r="E150" s="196">
        <v>0</v>
      </c>
      <c r="F150" s="196">
        <f t="shared" si="47"/>
        <v>0</v>
      </c>
      <c r="G150" s="196">
        <f>'Райбюд. Табл. № 5'!D128</f>
        <v>0</v>
      </c>
      <c r="H150" s="196">
        <v>0</v>
      </c>
      <c r="I150" s="196">
        <f t="shared" si="48"/>
        <v>0</v>
      </c>
      <c r="J150" s="185">
        <f>'Райбюд. Табл. № 5'!E128</f>
        <v>0</v>
      </c>
      <c r="K150" s="196">
        <v>0</v>
      </c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</row>
    <row r="151" spans="1:86" ht="26.25" x14ac:dyDescent="0.25">
      <c r="A151" s="107" t="s">
        <v>508</v>
      </c>
      <c r="B151" s="100" t="s">
        <v>349</v>
      </c>
      <c r="C151" s="196">
        <f t="shared" si="46"/>
        <v>6111.3</v>
      </c>
      <c r="D151" s="196">
        <f>'Райбюд. Табл. № 5'!C129</f>
        <v>6111.3</v>
      </c>
      <c r="E151" s="196">
        <v>0</v>
      </c>
      <c r="F151" s="196">
        <f t="shared" si="47"/>
        <v>6111.3</v>
      </c>
      <c r="G151" s="196">
        <f>'Райбюд. Табл. № 5'!D129</f>
        <v>6111.3</v>
      </c>
      <c r="H151" s="196">
        <v>0</v>
      </c>
      <c r="I151" s="196">
        <f t="shared" si="48"/>
        <v>6111.3</v>
      </c>
      <c r="J151" s="185">
        <f>'Райбюд. Табл. № 5'!E129</f>
        <v>6111.3</v>
      </c>
      <c r="K151" s="196">
        <v>0</v>
      </c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</row>
    <row r="152" spans="1:86" ht="81.75" customHeight="1" x14ac:dyDescent="0.25">
      <c r="A152" s="87" t="s">
        <v>362</v>
      </c>
      <c r="B152" s="100" t="s">
        <v>349</v>
      </c>
      <c r="C152" s="196">
        <f t="shared" si="46"/>
        <v>947.7</v>
      </c>
      <c r="D152" s="196">
        <f>'Райбюд. Табл. № 5'!C130</f>
        <v>947.7</v>
      </c>
      <c r="E152" s="196">
        <v>0</v>
      </c>
      <c r="F152" s="196">
        <f t="shared" si="47"/>
        <v>947.7</v>
      </c>
      <c r="G152" s="196">
        <f>'Райбюд. Табл. № 5'!D130</f>
        <v>947.7</v>
      </c>
      <c r="H152" s="196">
        <v>0</v>
      </c>
      <c r="I152" s="196">
        <f t="shared" si="48"/>
        <v>947.7</v>
      </c>
      <c r="J152" s="185">
        <f>'Райбюд. Табл. № 5'!E130</f>
        <v>947.7</v>
      </c>
      <c r="K152" s="196">
        <v>0</v>
      </c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</row>
    <row r="153" spans="1:86" ht="51.75" hidden="1" x14ac:dyDescent="0.25">
      <c r="A153" s="107" t="s">
        <v>440</v>
      </c>
      <c r="B153" s="100" t="s">
        <v>349</v>
      </c>
      <c r="C153" s="196">
        <f t="shared" si="46"/>
        <v>0</v>
      </c>
      <c r="D153" s="196">
        <f>'Райбюд. Табл. № 5'!C131</f>
        <v>0</v>
      </c>
      <c r="E153" s="196">
        <v>0</v>
      </c>
      <c r="F153" s="196">
        <f t="shared" si="47"/>
        <v>0</v>
      </c>
      <c r="G153" s="196">
        <f>'Райбюд. Табл. № 5'!D131</f>
        <v>0</v>
      </c>
      <c r="H153" s="196">
        <v>0</v>
      </c>
      <c r="I153" s="196">
        <f t="shared" si="48"/>
        <v>0</v>
      </c>
      <c r="J153" s="185">
        <f>'Райбюд. Табл. № 5'!E131</f>
        <v>0</v>
      </c>
      <c r="K153" s="196">
        <v>0</v>
      </c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</row>
    <row r="154" spans="1:86" ht="51.75" hidden="1" x14ac:dyDescent="0.25">
      <c r="A154" s="107" t="s">
        <v>441</v>
      </c>
      <c r="B154" s="100" t="s">
        <v>349</v>
      </c>
      <c r="C154" s="196">
        <f t="shared" si="46"/>
        <v>0</v>
      </c>
      <c r="D154" s="196">
        <f>'Райбюд. Табл. № 5'!C132</f>
        <v>0</v>
      </c>
      <c r="E154" s="196">
        <v>0</v>
      </c>
      <c r="F154" s="196">
        <f t="shared" si="47"/>
        <v>0</v>
      </c>
      <c r="G154" s="196">
        <f>'Райбюд. Табл. № 5'!D132</f>
        <v>0</v>
      </c>
      <c r="H154" s="196">
        <v>0</v>
      </c>
      <c r="I154" s="196">
        <f t="shared" si="48"/>
        <v>0</v>
      </c>
      <c r="J154" s="185">
        <f>'Райбюд. Табл. № 5'!E132</f>
        <v>0</v>
      </c>
      <c r="K154" s="196">
        <v>0</v>
      </c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</row>
    <row r="155" spans="1:86" ht="39.75" hidden="1" customHeight="1" x14ac:dyDescent="0.25">
      <c r="A155" s="107" t="s">
        <v>442</v>
      </c>
      <c r="B155" s="100" t="s">
        <v>349</v>
      </c>
      <c r="C155" s="196">
        <f t="shared" si="46"/>
        <v>0</v>
      </c>
      <c r="D155" s="196">
        <f>'Райбюд. Табл. № 5'!C133</f>
        <v>0</v>
      </c>
      <c r="E155" s="196">
        <v>0</v>
      </c>
      <c r="F155" s="196">
        <f t="shared" si="47"/>
        <v>0</v>
      </c>
      <c r="G155" s="196">
        <f>'Райбюд. Табл. № 5'!D133</f>
        <v>0</v>
      </c>
      <c r="H155" s="196">
        <v>0</v>
      </c>
      <c r="I155" s="196">
        <f t="shared" si="48"/>
        <v>0</v>
      </c>
      <c r="J155" s="185">
        <f>'Райбюд. Табл. № 5'!E133</f>
        <v>0</v>
      </c>
      <c r="K155" s="196">
        <v>0</v>
      </c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</row>
    <row r="156" spans="1:86" ht="39" hidden="1" x14ac:dyDescent="0.25">
      <c r="A156" s="107" t="s">
        <v>443</v>
      </c>
      <c r="B156" s="100" t="s">
        <v>349</v>
      </c>
      <c r="C156" s="196">
        <f t="shared" si="46"/>
        <v>0</v>
      </c>
      <c r="D156" s="196">
        <f>'Райбюд. Табл. № 5'!C134</f>
        <v>0</v>
      </c>
      <c r="E156" s="196">
        <v>0</v>
      </c>
      <c r="F156" s="196">
        <f t="shared" si="47"/>
        <v>0</v>
      </c>
      <c r="G156" s="196">
        <f>'Райбюд. Табл. № 5'!D134</f>
        <v>0</v>
      </c>
      <c r="H156" s="196">
        <v>0</v>
      </c>
      <c r="I156" s="196">
        <f t="shared" si="48"/>
        <v>0</v>
      </c>
      <c r="J156" s="185">
        <f>'Райбюд. Табл. № 5'!E134</f>
        <v>0</v>
      </c>
      <c r="K156" s="196">
        <v>0</v>
      </c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</row>
    <row r="157" spans="1:86" ht="38.25" x14ac:dyDescent="0.25">
      <c r="A157" s="209" t="s">
        <v>572</v>
      </c>
      <c r="B157" s="100" t="s">
        <v>349</v>
      </c>
      <c r="C157" s="196">
        <f t="shared" si="46"/>
        <v>4956.2</v>
      </c>
      <c r="D157" s="196">
        <f>'Райбюд. Табл. № 5'!C135</f>
        <v>4956.2</v>
      </c>
      <c r="E157" s="196">
        <v>0</v>
      </c>
      <c r="F157" s="196">
        <f t="shared" si="47"/>
        <v>4956.2</v>
      </c>
      <c r="G157" s="196">
        <f>'Райбюд. Табл. № 5'!D135</f>
        <v>4956.2</v>
      </c>
      <c r="H157" s="196">
        <v>0</v>
      </c>
      <c r="I157" s="196">
        <f t="shared" si="48"/>
        <v>4956.2</v>
      </c>
      <c r="J157" s="185">
        <f>'Райбюд. Табл. № 5'!E135</f>
        <v>4956.2</v>
      </c>
      <c r="K157" s="196">
        <v>0</v>
      </c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</row>
    <row r="158" spans="1:86" ht="39" x14ac:dyDescent="0.25">
      <c r="A158" s="107" t="s">
        <v>159</v>
      </c>
      <c r="B158" s="100" t="s">
        <v>349</v>
      </c>
      <c r="C158" s="196">
        <f t="shared" si="46"/>
        <v>2011.5</v>
      </c>
      <c r="D158" s="196">
        <f>'Райбюд. Табл. № 5'!C136</f>
        <v>2011.5</v>
      </c>
      <c r="E158" s="196">
        <v>0</v>
      </c>
      <c r="F158" s="196">
        <f t="shared" si="47"/>
        <v>2011.5</v>
      </c>
      <c r="G158" s="196">
        <f>'Райбюд. Табл. № 5'!D136</f>
        <v>2011.5</v>
      </c>
      <c r="H158" s="196">
        <v>0</v>
      </c>
      <c r="I158" s="196">
        <f t="shared" si="48"/>
        <v>2011.5</v>
      </c>
      <c r="J158" s="185">
        <f>'Райбюд. Табл. № 5'!E136</f>
        <v>2011.5</v>
      </c>
      <c r="K158" s="196">
        <v>0</v>
      </c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</row>
    <row r="159" spans="1:86" ht="26.25" x14ac:dyDescent="0.25">
      <c r="A159" s="39" t="s">
        <v>144</v>
      </c>
      <c r="B159" s="101" t="s">
        <v>265</v>
      </c>
      <c r="C159" s="187">
        <f>SUM(D159:E159)</f>
        <v>238228.00000000003</v>
      </c>
      <c r="D159" s="187">
        <f>D160+D162+D181+D184+D186+D188+D190+D192</f>
        <v>235753.90000000002</v>
      </c>
      <c r="E159" s="187">
        <f>E162+E186</f>
        <v>2474.1000000000008</v>
      </c>
      <c r="F159" s="187">
        <f>SUM(G159:H159)</f>
        <v>196653.16401000001</v>
      </c>
      <c r="G159" s="187">
        <f>G160+G162+G181+G184+G186+G188+G190+G192</f>
        <v>193972.46401</v>
      </c>
      <c r="H159" s="187">
        <f>H162+H186</f>
        <v>2680.7</v>
      </c>
      <c r="I159" s="187">
        <f>SUM(J159:K159)</f>
        <v>195154.86401000005</v>
      </c>
      <c r="J159" s="187">
        <f>J160+J162+J181+J184+J186+J188+J190+J192</f>
        <v>192258.36401000005</v>
      </c>
      <c r="K159" s="187">
        <f>K162+K186</f>
        <v>2896.5</v>
      </c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</row>
    <row r="160" spans="1:86" ht="26.25" x14ac:dyDescent="0.25">
      <c r="A160" s="39" t="s">
        <v>368</v>
      </c>
      <c r="B160" s="101" t="s">
        <v>369</v>
      </c>
      <c r="C160" s="195">
        <f t="shared" ref="C160:C196" si="53">SUM(D160:E160)</f>
        <v>9208.7000000000007</v>
      </c>
      <c r="D160" s="186">
        <f>D161</f>
        <v>9208.7000000000007</v>
      </c>
      <c r="E160" s="195">
        <f>E161</f>
        <v>0</v>
      </c>
      <c r="F160" s="195">
        <f t="shared" si="44"/>
        <v>13136.3</v>
      </c>
      <c r="G160" s="186">
        <f>G161</f>
        <v>13136.3</v>
      </c>
      <c r="H160" s="195">
        <f>H161</f>
        <v>0</v>
      </c>
      <c r="I160" s="195">
        <f t="shared" si="45"/>
        <v>8233</v>
      </c>
      <c r="J160" s="186">
        <f>J161</f>
        <v>8233</v>
      </c>
      <c r="K160" s="195">
        <f>K161</f>
        <v>0</v>
      </c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</row>
    <row r="161" spans="1:86" ht="34.5" customHeight="1" x14ac:dyDescent="0.25">
      <c r="A161" s="107" t="s">
        <v>234</v>
      </c>
      <c r="B161" s="127" t="s">
        <v>344</v>
      </c>
      <c r="C161" s="195">
        <f t="shared" si="53"/>
        <v>9208.7000000000007</v>
      </c>
      <c r="D161" s="197">
        <f>'Райбюд. Табл. № 5'!C139</f>
        <v>9208.7000000000007</v>
      </c>
      <c r="E161" s="196">
        <v>0</v>
      </c>
      <c r="F161" s="195">
        <f t="shared" si="44"/>
        <v>13136.3</v>
      </c>
      <c r="G161" s="197">
        <f>'Райбюд. Табл. № 5'!D139</f>
        <v>13136.3</v>
      </c>
      <c r="H161" s="196">
        <v>0</v>
      </c>
      <c r="I161" s="195">
        <f t="shared" si="45"/>
        <v>8233</v>
      </c>
      <c r="J161" s="185">
        <f>'Райбюд. Табл. № 5'!E139</f>
        <v>8233</v>
      </c>
      <c r="K161" s="196">
        <v>0</v>
      </c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</row>
    <row r="162" spans="1:86" ht="27" customHeight="1" x14ac:dyDescent="0.25">
      <c r="A162" s="39" t="s">
        <v>153</v>
      </c>
      <c r="B162" s="101" t="s">
        <v>370</v>
      </c>
      <c r="C162" s="195">
        <f t="shared" si="53"/>
        <v>217380.6</v>
      </c>
      <c r="D162" s="186">
        <f>SUM(D163:D180)</f>
        <v>216997.7</v>
      </c>
      <c r="E162" s="186">
        <f>SUM(E163:E180)</f>
        <v>382.9</v>
      </c>
      <c r="F162" s="195">
        <f t="shared" si="44"/>
        <v>171592.26401000004</v>
      </c>
      <c r="G162" s="186">
        <f t="shared" ref="G162:H162" si="54">SUM(G163:G180)</f>
        <v>171214.56401000003</v>
      </c>
      <c r="H162" s="186">
        <f t="shared" si="54"/>
        <v>377.7</v>
      </c>
      <c r="I162" s="195">
        <f t="shared" si="45"/>
        <v>174699.46401000005</v>
      </c>
      <c r="J162" s="186">
        <f t="shared" ref="J162:K162" si="55">SUM(J163:J180)</f>
        <v>174321.76401000004</v>
      </c>
      <c r="K162" s="186">
        <f t="shared" si="55"/>
        <v>377.7</v>
      </c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</row>
    <row r="163" spans="1:86" ht="24" customHeight="1" x14ac:dyDescent="0.25">
      <c r="A163" s="107" t="s">
        <v>250</v>
      </c>
      <c r="B163" s="127" t="s">
        <v>342</v>
      </c>
      <c r="C163" s="195">
        <f t="shared" si="53"/>
        <v>16369.5</v>
      </c>
      <c r="D163" s="197">
        <f>'Райбюд. Табл. № 5'!C141</f>
        <v>16369.5</v>
      </c>
      <c r="E163" s="196">
        <v>0</v>
      </c>
      <c r="F163" s="195">
        <f t="shared" si="44"/>
        <v>16102.3</v>
      </c>
      <c r="G163" s="197">
        <f>'Райбюд. Табл. № 5'!D141</f>
        <v>16102.3</v>
      </c>
      <c r="H163" s="196">
        <v>0</v>
      </c>
      <c r="I163" s="195">
        <f t="shared" si="45"/>
        <v>16068.2</v>
      </c>
      <c r="J163" s="185">
        <f>'Райбюд. Табл. № 5'!E141</f>
        <v>16068.2</v>
      </c>
      <c r="K163" s="196">
        <v>0</v>
      </c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</row>
    <row r="164" spans="1:86" ht="34.5" customHeight="1" x14ac:dyDescent="0.25">
      <c r="A164" s="107" t="s">
        <v>251</v>
      </c>
      <c r="B164" s="127" t="s">
        <v>342</v>
      </c>
      <c r="C164" s="195">
        <f t="shared" si="53"/>
        <v>183664.1</v>
      </c>
      <c r="D164" s="197">
        <f>'Райбюд. Табл. № 5'!C142</f>
        <v>183664.1</v>
      </c>
      <c r="E164" s="196">
        <v>0</v>
      </c>
      <c r="F164" s="195">
        <f t="shared" si="44"/>
        <v>137804.29999999999</v>
      </c>
      <c r="G164" s="197">
        <f>'Райбюд. Табл. № 5'!D142</f>
        <v>137804.29999999999</v>
      </c>
      <c r="H164" s="196">
        <f>'Свод с.п.'!F65</f>
        <v>0</v>
      </c>
      <c r="I164" s="195">
        <f t="shared" si="45"/>
        <v>140896.9</v>
      </c>
      <c r="J164" s="185">
        <f>'Райбюд. Табл. № 5'!E142</f>
        <v>140896.9</v>
      </c>
      <c r="K164" s="196">
        <f>'Свод с.п.'!I65</f>
        <v>0</v>
      </c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</row>
    <row r="165" spans="1:86" ht="39" x14ac:dyDescent="0.25">
      <c r="A165" s="107" t="s">
        <v>252</v>
      </c>
      <c r="B165" s="127" t="s">
        <v>342</v>
      </c>
      <c r="C165" s="195">
        <f t="shared" si="53"/>
        <v>10121.9</v>
      </c>
      <c r="D165" s="197">
        <f>'Райбюд. Табл. № 5'!C143</f>
        <v>10121.9</v>
      </c>
      <c r="E165" s="196">
        <v>0</v>
      </c>
      <c r="F165" s="195">
        <f t="shared" si="44"/>
        <v>9956.7000000000007</v>
      </c>
      <c r="G165" s="197">
        <f>'Райбюд. Табл. № 5'!D143</f>
        <v>9956.7000000000007</v>
      </c>
      <c r="H165" s="196">
        <v>0</v>
      </c>
      <c r="I165" s="195">
        <f t="shared" si="45"/>
        <v>9956.7000000000007</v>
      </c>
      <c r="J165" s="185">
        <f>'Райбюд. Табл. № 5'!E143</f>
        <v>9956.7000000000007</v>
      </c>
      <c r="K165" s="196">
        <v>0</v>
      </c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</row>
    <row r="166" spans="1:86" ht="38.25" hidden="1" x14ac:dyDescent="0.25">
      <c r="A166" s="172" t="s">
        <v>156</v>
      </c>
      <c r="B166" s="127" t="s">
        <v>342</v>
      </c>
      <c r="C166" s="195">
        <f t="shared" si="53"/>
        <v>0</v>
      </c>
      <c r="D166" s="197">
        <f>'Райбюд. Табл. № 5'!C144</f>
        <v>0</v>
      </c>
      <c r="E166" s="196">
        <v>0</v>
      </c>
      <c r="F166" s="195">
        <f t="shared" si="44"/>
        <v>0</v>
      </c>
      <c r="G166" s="197">
        <f>'Райбюд. Табл. № 5'!D144</f>
        <v>0</v>
      </c>
      <c r="H166" s="196">
        <v>0</v>
      </c>
      <c r="I166" s="195">
        <f t="shared" si="45"/>
        <v>0</v>
      </c>
      <c r="J166" s="185">
        <f>'Райбюд. Табл. № 5'!E144</f>
        <v>0</v>
      </c>
      <c r="K166" s="196">
        <v>0</v>
      </c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</row>
    <row r="167" spans="1:86" ht="36" customHeight="1" x14ac:dyDescent="0.25">
      <c r="A167" s="107" t="s">
        <v>228</v>
      </c>
      <c r="B167" s="127" t="s">
        <v>342</v>
      </c>
      <c r="C167" s="195">
        <f t="shared" si="53"/>
        <v>547</v>
      </c>
      <c r="D167" s="197">
        <f>'Райбюд. Табл. № 5'!C145</f>
        <v>547</v>
      </c>
      <c r="E167" s="196">
        <v>0</v>
      </c>
      <c r="F167" s="195">
        <f t="shared" si="44"/>
        <v>856.6</v>
      </c>
      <c r="G167" s="197">
        <f>'Райбюд. Табл. № 5'!D145</f>
        <v>856.6</v>
      </c>
      <c r="H167" s="196">
        <v>0</v>
      </c>
      <c r="I167" s="195">
        <f t="shared" si="45"/>
        <v>890.9</v>
      </c>
      <c r="J167" s="185">
        <f>'Райбюд. Табл. № 5'!E145</f>
        <v>890.9</v>
      </c>
      <c r="K167" s="196">
        <v>0</v>
      </c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</row>
    <row r="168" spans="1:86" ht="64.5" x14ac:dyDescent="0.25">
      <c r="A168" s="173" t="s">
        <v>363</v>
      </c>
      <c r="B168" s="127" t="s">
        <v>342</v>
      </c>
      <c r="C168" s="195">
        <f t="shared" si="53"/>
        <v>929.8</v>
      </c>
      <c r="D168" s="197">
        <f>'Райбюд. Табл. № 5'!C146</f>
        <v>929.8</v>
      </c>
      <c r="E168" s="196">
        <v>0</v>
      </c>
      <c r="F168" s="195">
        <f t="shared" si="44"/>
        <v>929.8</v>
      </c>
      <c r="G168" s="197">
        <f>'Райбюд. Табл. № 5'!D146</f>
        <v>929.8</v>
      </c>
      <c r="H168" s="196">
        <v>0</v>
      </c>
      <c r="I168" s="195">
        <f>SUM(J168:K168)</f>
        <v>929.8</v>
      </c>
      <c r="J168" s="185">
        <f>'Райбюд. Табл. № 5'!E146</f>
        <v>929.8</v>
      </c>
      <c r="K168" s="196">
        <v>0</v>
      </c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</row>
    <row r="169" spans="1:86" ht="57.75" customHeight="1" x14ac:dyDescent="0.25">
      <c r="A169" s="173" t="s">
        <v>235</v>
      </c>
      <c r="B169" s="127" t="s">
        <v>342</v>
      </c>
      <c r="C169" s="195">
        <f t="shared" si="53"/>
        <v>22.7</v>
      </c>
      <c r="D169" s="197">
        <f>'Райбюд. Табл. № 5'!C147</f>
        <v>22.7</v>
      </c>
      <c r="E169" s="196">
        <v>0</v>
      </c>
      <c r="F169" s="195">
        <f t="shared" si="44"/>
        <v>22.7</v>
      </c>
      <c r="G169" s="197">
        <f>'Райбюд. Табл. № 5'!D147</f>
        <v>22.7</v>
      </c>
      <c r="H169" s="196">
        <v>0</v>
      </c>
      <c r="I169" s="195">
        <f t="shared" si="45"/>
        <v>22.7</v>
      </c>
      <c r="J169" s="185">
        <f>'Райбюд. Табл. № 5'!E147</f>
        <v>22.7</v>
      </c>
      <c r="K169" s="196">
        <v>0</v>
      </c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</row>
    <row r="170" spans="1:86" ht="51.75" x14ac:dyDescent="0.25">
      <c r="A170" s="173" t="s">
        <v>239</v>
      </c>
      <c r="B170" s="127" t="s">
        <v>342</v>
      </c>
      <c r="C170" s="195">
        <f t="shared" si="53"/>
        <v>2865.6</v>
      </c>
      <c r="D170" s="197">
        <f>'Райбюд. Табл. № 5'!C148</f>
        <v>2865.6</v>
      </c>
      <c r="E170" s="196">
        <v>0</v>
      </c>
      <c r="F170" s="195">
        <f t="shared" si="44"/>
        <v>2880</v>
      </c>
      <c r="G170" s="197">
        <f>'Райбюд. Табл. № 5'!D148</f>
        <v>2880</v>
      </c>
      <c r="H170" s="196">
        <v>0</v>
      </c>
      <c r="I170" s="195">
        <f t="shared" si="45"/>
        <v>2894.4</v>
      </c>
      <c r="J170" s="185">
        <f>'Райбюд. Табл. № 5'!E148</f>
        <v>2894.4</v>
      </c>
      <c r="K170" s="196">
        <v>0</v>
      </c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</row>
    <row r="171" spans="1:86" ht="25.5" x14ac:dyDescent="0.25">
      <c r="A171" s="174" t="s">
        <v>254</v>
      </c>
      <c r="B171" s="127" t="s">
        <v>345</v>
      </c>
      <c r="C171" s="195">
        <f t="shared" si="53"/>
        <v>387.6</v>
      </c>
      <c r="D171" s="197">
        <f>'Райбюд. Табл. № 5'!C149</f>
        <v>387.6</v>
      </c>
      <c r="E171" s="196">
        <v>0</v>
      </c>
      <c r="F171" s="195">
        <f t="shared" ref="F171:F213" si="56">SUM(G171:H171)</f>
        <v>387.6</v>
      </c>
      <c r="G171" s="197">
        <f>'Райбюд. Табл. № 5'!D149</f>
        <v>387.6</v>
      </c>
      <c r="H171" s="196">
        <v>0</v>
      </c>
      <c r="I171" s="195">
        <f t="shared" si="45"/>
        <v>387.6</v>
      </c>
      <c r="J171" s="185">
        <f>'Райбюд. Табл. № 5'!E149</f>
        <v>387.6</v>
      </c>
      <c r="K171" s="196">
        <v>0</v>
      </c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</row>
    <row r="172" spans="1:86" ht="40.5" customHeight="1" x14ac:dyDescent="0.25">
      <c r="A172" s="175" t="s">
        <v>367</v>
      </c>
      <c r="B172" s="127" t="s">
        <v>345</v>
      </c>
      <c r="C172" s="195">
        <f t="shared" si="53"/>
        <v>368.6</v>
      </c>
      <c r="D172" s="197">
        <f>'Райбюд. Табл. № 5'!C150</f>
        <v>368.6</v>
      </c>
      <c r="E172" s="196">
        <v>0</v>
      </c>
      <c r="F172" s="195">
        <f t="shared" si="56"/>
        <v>332.4</v>
      </c>
      <c r="G172" s="197">
        <f>'Райбюд. Табл. № 5'!D150</f>
        <v>332.4</v>
      </c>
      <c r="H172" s="196">
        <v>0</v>
      </c>
      <c r="I172" s="195">
        <f t="shared" si="45"/>
        <v>332.4</v>
      </c>
      <c r="J172" s="185">
        <f>'Райбюд. Табл. № 5'!E150</f>
        <v>332.4</v>
      </c>
      <c r="K172" s="196">
        <v>0</v>
      </c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</row>
    <row r="173" spans="1:86" ht="42.75" customHeight="1" x14ac:dyDescent="0.25">
      <c r="A173" s="173" t="s">
        <v>173</v>
      </c>
      <c r="B173" s="127" t="s">
        <v>342</v>
      </c>
      <c r="C173" s="195">
        <f t="shared" si="53"/>
        <v>591.5</v>
      </c>
      <c r="D173" s="197">
        <f>'Райбюд. Табл. № 5'!C151</f>
        <v>591.5</v>
      </c>
      <c r="E173" s="196">
        <v>0</v>
      </c>
      <c r="F173" s="195">
        <f t="shared" si="56"/>
        <v>591.5</v>
      </c>
      <c r="G173" s="197">
        <f>'Райбюд. Табл. № 5'!D151</f>
        <v>591.5</v>
      </c>
      <c r="H173" s="196">
        <v>0</v>
      </c>
      <c r="I173" s="195">
        <f t="shared" si="45"/>
        <v>591.5</v>
      </c>
      <c r="J173" s="185">
        <f>'Райбюд. Табл. № 5'!E151</f>
        <v>591.5</v>
      </c>
      <c r="K173" s="196">
        <v>0</v>
      </c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</row>
    <row r="174" spans="1:86" ht="53.25" customHeight="1" x14ac:dyDescent="0.25">
      <c r="A174" s="173" t="s">
        <v>233</v>
      </c>
      <c r="B174" s="127" t="s">
        <v>342</v>
      </c>
      <c r="C174" s="195">
        <f t="shared" si="53"/>
        <v>143.5</v>
      </c>
      <c r="D174" s="197">
        <f>'Райбюд. Табл. № 5'!C152</f>
        <v>143.5</v>
      </c>
      <c r="E174" s="185">
        <v>0</v>
      </c>
      <c r="F174" s="195">
        <f t="shared" si="56"/>
        <v>143.5</v>
      </c>
      <c r="G174" s="197">
        <f>'Райбюд. Табл. № 5'!D152</f>
        <v>143.5</v>
      </c>
      <c r="H174" s="185">
        <v>0</v>
      </c>
      <c r="I174" s="195">
        <f t="shared" si="45"/>
        <v>143.5</v>
      </c>
      <c r="J174" s="185">
        <f>'Райбюд. Табл. № 5'!E152</f>
        <v>143.5</v>
      </c>
      <c r="K174" s="185">
        <v>0</v>
      </c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</row>
    <row r="175" spans="1:86" ht="15.75" x14ac:dyDescent="0.25">
      <c r="A175" s="172" t="s">
        <v>240</v>
      </c>
      <c r="B175" s="127" t="s">
        <v>342</v>
      </c>
      <c r="C175" s="195">
        <f t="shared" si="53"/>
        <v>825.8</v>
      </c>
      <c r="D175" s="197">
        <f>'Райбюд. Табл. № 5'!C156</f>
        <v>825.8</v>
      </c>
      <c r="E175" s="185">
        <v>0</v>
      </c>
      <c r="F175" s="195">
        <f t="shared" si="56"/>
        <v>750.7</v>
      </c>
      <c r="G175" s="197">
        <f>'Райбюд. Табл. № 5'!D156</f>
        <v>750.7</v>
      </c>
      <c r="H175" s="185">
        <v>0</v>
      </c>
      <c r="I175" s="195">
        <f t="shared" si="45"/>
        <v>750.7</v>
      </c>
      <c r="J175" s="185">
        <f>'Райбюд. Табл. № 5'!E156</f>
        <v>750.7</v>
      </c>
      <c r="K175" s="185">
        <v>0</v>
      </c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</row>
    <row r="176" spans="1:86" ht="51" x14ac:dyDescent="0.25">
      <c r="A176" s="106" t="s">
        <v>381</v>
      </c>
      <c r="B176" s="121" t="s">
        <v>334</v>
      </c>
      <c r="C176" s="195">
        <f>SUM(D176:E176)</f>
        <v>330</v>
      </c>
      <c r="D176" s="197">
        <v>0</v>
      </c>
      <c r="E176" s="185">
        <f>'Свод с.п.'!C66</f>
        <v>330</v>
      </c>
      <c r="F176" s="195">
        <f t="shared" si="56"/>
        <v>330</v>
      </c>
      <c r="G176" s="197">
        <v>0</v>
      </c>
      <c r="H176" s="185">
        <f>'Свод с.п.'!D66</f>
        <v>330</v>
      </c>
      <c r="I176" s="195">
        <f t="shared" si="45"/>
        <v>330</v>
      </c>
      <c r="J176" s="197">
        <v>0</v>
      </c>
      <c r="K176" s="185">
        <f>'Свод с.п.'!E66</f>
        <v>330</v>
      </c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</row>
    <row r="177" spans="1:86" ht="51" x14ac:dyDescent="0.25">
      <c r="A177" s="172" t="s">
        <v>535</v>
      </c>
      <c r="B177" s="127" t="s">
        <v>342</v>
      </c>
      <c r="C177" s="195">
        <f t="shared" ref="C177:C179" si="57">SUM(D177:E177)</f>
        <v>0.9</v>
      </c>
      <c r="D177" s="197">
        <f>'Райбюд. Табл. № 5'!C153</f>
        <v>0.9</v>
      </c>
      <c r="E177" s="185">
        <v>0</v>
      </c>
      <c r="F177" s="195">
        <f t="shared" si="56"/>
        <v>299.26400999999998</v>
      </c>
      <c r="G177" s="197">
        <f>'Райбюд. Табл. № 5'!D153</f>
        <v>299.26400999999998</v>
      </c>
      <c r="H177" s="185">
        <v>0</v>
      </c>
      <c r="I177" s="195">
        <f t="shared" si="45"/>
        <v>299.26400999999998</v>
      </c>
      <c r="J177" s="197">
        <f>'Райбюд. Табл. № 5'!E153</f>
        <v>299.26400999999998</v>
      </c>
      <c r="K177" s="185">
        <v>0</v>
      </c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</row>
    <row r="178" spans="1:86" ht="39" x14ac:dyDescent="0.25">
      <c r="A178" s="207" t="s">
        <v>536</v>
      </c>
      <c r="B178" s="127" t="s">
        <v>342</v>
      </c>
      <c r="C178" s="195">
        <f t="shared" si="57"/>
        <v>139.19999999999999</v>
      </c>
      <c r="D178" s="197">
        <f>'Райбюд. Табл. № 5'!C154</f>
        <v>139.19999999999999</v>
      </c>
      <c r="E178" s="185">
        <v>0</v>
      </c>
      <c r="F178" s="195">
        <f t="shared" si="56"/>
        <v>139.19999999999999</v>
      </c>
      <c r="G178" s="197">
        <f>'Райбюд. Табл. № 5'!D154</f>
        <v>139.19999999999999</v>
      </c>
      <c r="H178" s="185">
        <v>0</v>
      </c>
      <c r="I178" s="195">
        <f t="shared" si="45"/>
        <v>139.19999999999999</v>
      </c>
      <c r="J178" s="197">
        <f>'Райбюд. Табл. № 5'!E154</f>
        <v>139.19999999999999</v>
      </c>
      <c r="K178" s="185">
        <v>0</v>
      </c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</row>
    <row r="179" spans="1:86" ht="51" x14ac:dyDescent="0.25">
      <c r="A179" s="208" t="s">
        <v>537</v>
      </c>
      <c r="B179" s="127" t="s">
        <v>342</v>
      </c>
      <c r="C179" s="195">
        <f t="shared" si="57"/>
        <v>20</v>
      </c>
      <c r="D179" s="197">
        <f>'Райбюд. Табл. № 5'!C155</f>
        <v>20</v>
      </c>
      <c r="E179" s="185">
        <v>0</v>
      </c>
      <c r="F179" s="195">
        <f t="shared" si="56"/>
        <v>18</v>
      </c>
      <c r="G179" s="197">
        <f>'Райбюд. Табл. № 5'!D155</f>
        <v>18</v>
      </c>
      <c r="H179" s="185">
        <v>0</v>
      </c>
      <c r="I179" s="195">
        <f t="shared" si="45"/>
        <v>18</v>
      </c>
      <c r="J179" s="197">
        <f>'Райбюд. Табл. № 5'!E155</f>
        <v>18</v>
      </c>
      <c r="K179" s="185">
        <v>0</v>
      </c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</row>
    <row r="180" spans="1:86" ht="38.25" x14ac:dyDescent="0.25">
      <c r="A180" s="106" t="s">
        <v>382</v>
      </c>
      <c r="B180" s="121" t="s">
        <v>334</v>
      </c>
      <c r="C180" s="195">
        <f t="shared" si="53"/>
        <v>52.9</v>
      </c>
      <c r="D180" s="197">
        <v>0</v>
      </c>
      <c r="E180" s="185">
        <f>'Свод с.п.'!C65</f>
        <v>52.9</v>
      </c>
      <c r="F180" s="195">
        <f t="shared" si="56"/>
        <v>47.699999999999996</v>
      </c>
      <c r="G180" s="197">
        <v>0</v>
      </c>
      <c r="H180" s="185">
        <f>'Свод с.п.'!D65</f>
        <v>47.699999999999996</v>
      </c>
      <c r="I180" s="195">
        <f t="shared" si="45"/>
        <v>47.699999999999996</v>
      </c>
      <c r="J180" s="197">
        <v>0</v>
      </c>
      <c r="K180" s="185">
        <f>'Свод с.п.'!E65</f>
        <v>47.699999999999996</v>
      </c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</row>
    <row r="181" spans="1:86" ht="25.5" x14ac:dyDescent="0.25">
      <c r="A181" s="176" t="s">
        <v>371</v>
      </c>
      <c r="B181" s="147" t="s">
        <v>372</v>
      </c>
      <c r="C181" s="195">
        <f t="shared" si="53"/>
        <v>8118.2999999999993</v>
      </c>
      <c r="D181" s="186">
        <f>D182+D183</f>
        <v>8118.2999999999993</v>
      </c>
      <c r="E181" s="182">
        <v>0</v>
      </c>
      <c r="F181" s="195">
        <f t="shared" si="56"/>
        <v>8118.2999999999993</v>
      </c>
      <c r="G181" s="186">
        <f>G182+G183</f>
        <v>8118.2999999999993</v>
      </c>
      <c r="H181" s="182">
        <v>0</v>
      </c>
      <c r="I181" s="195">
        <f t="shared" si="45"/>
        <v>8118.2999999999993</v>
      </c>
      <c r="J181" s="186">
        <f>J182+J183</f>
        <v>8118.2999999999993</v>
      </c>
      <c r="K181" s="182">
        <v>0</v>
      </c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</row>
    <row r="182" spans="1:86" ht="19.5" customHeight="1" x14ac:dyDescent="0.25">
      <c r="A182" s="107" t="s">
        <v>242</v>
      </c>
      <c r="B182" s="127" t="s">
        <v>343</v>
      </c>
      <c r="C182" s="195">
        <f t="shared" si="53"/>
        <v>6060.4</v>
      </c>
      <c r="D182" s="197">
        <f>'Райбюд. Табл. № 5'!C158</f>
        <v>6060.4</v>
      </c>
      <c r="E182" s="185">
        <v>0</v>
      </c>
      <c r="F182" s="195">
        <f t="shared" si="56"/>
        <v>6060.4</v>
      </c>
      <c r="G182" s="197">
        <f>'Райбюд. Табл. № 5'!D158</f>
        <v>6060.4</v>
      </c>
      <c r="H182" s="185">
        <v>0</v>
      </c>
      <c r="I182" s="195">
        <f t="shared" si="45"/>
        <v>6060.4</v>
      </c>
      <c r="J182" s="197">
        <f>'Райбюд. Табл. № 5'!E158</f>
        <v>6060.4</v>
      </c>
      <c r="K182" s="185">
        <v>0</v>
      </c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</row>
    <row r="183" spans="1:86" ht="27" customHeight="1" x14ac:dyDescent="0.25">
      <c r="A183" s="107" t="s">
        <v>241</v>
      </c>
      <c r="B183" s="127" t="s">
        <v>343</v>
      </c>
      <c r="C183" s="195">
        <f t="shared" si="53"/>
        <v>2057.9</v>
      </c>
      <c r="D183" s="197">
        <f>'Райбюд. Табл. № 5'!C159</f>
        <v>2057.9</v>
      </c>
      <c r="E183" s="185">
        <v>0</v>
      </c>
      <c r="F183" s="195">
        <f t="shared" si="56"/>
        <v>2057.9</v>
      </c>
      <c r="G183" s="197">
        <f>'Райбюд. Табл. № 5'!D159</f>
        <v>2057.9</v>
      </c>
      <c r="H183" s="185">
        <v>0</v>
      </c>
      <c r="I183" s="195">
        <f t="shared" si="45"/>
        <v>2057.9</v>
      </c>
      <c r="J183" s="197">
        <f>'Райбюд. Табл. № 5'!E159</f>
        <v>2057.9</v>
      </c>
      <c r="K183" s="185">
        <v>0</v>
      </c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</row>
    <row r="184" spans="1:86" ht="35.25" customHeight="1" x14ac:dyDescent="0.25">
      <c r="A184" s="177" t="s">
        <v>373</v>
      </c>
      <c r="B184" s="147" t="s">
        <v>374</v>
      </c>
      <c r="C184" s="195">
        <f t="shared" si="53"/>
        <v>841.2</v>
      </c>
      <c r="D184" s="186">
        <f>D185</f>
        <v>841.2</v>
      </c>
      <c r="E184" s="186">
        <f>E185</f>
        <v>0</v>
      </c>
      <c r="F184" s="195">
        <f t="shared" si="56"/>
        <v>892.3</v>
      </c>
      <c r="G184" s="186">
        <f>G185</f>
        <v>892.3</v>
      </c>
      <c r="H184" s="186">
        <f>H185</f>
        <v>0</v>
      </c>
      <c r="I184" s="195">
        <f t="shared" si="45"/>
        <v>928.1</v>
      </c>
      <c r="J184" s="186">
        <f>J185</f>
        <v>928.1</v>
      </c>
      <c r="K184" s="186">
        <f>K185</f>
        <v>0</v>
      </c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</row>
    <row r="185" spans="1:86" ht="38.25" x14ac:dyDescent="0.25">
      <c r="A185" s="172" t="s">
        <v>238</v>
      </c>
      <c r="B185" s="127" t="s">
        <v>346</v>
      </c>
      <c r="C185" s="187">
        <f>SUM(D185:E185)</f>
        <v>841.2</v>
      </c>
      <c r="D185" s="197">
        <f>'Райбюд. Табл. № 5'!C161</f>
        <v>841.2</v>
      </c>
      <c r="E185" s="197">
        <v>0</v>
      </c>
      <c r="F185" s="195">
        <f>SUM(G185:H185)</f>
        <v>892.3</v>
      </c>
      <c r="G185" s="197">
        <f>'Райбюд. Табл. № 5'!D161</f>
        <v>892.3</v>
      </c>
      <c r="H185" s="188">
        <v>0</v>
      </c>
      <c r="I185" s="195">
        <f t="shared" si="45"/>
        <v>928.1</v>
      </c>
      <c r="J185" s="197">
        <f>'Райбюд. Табл. № 5'!E161</f>
        <v>928.1</v>
      </c>
      <c r="K185" s="197">
        <v>0</v>
      </c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</row>
    <row r="186" spans="1:86" ht="25.5" x14ac:dyDescent="0.25">
      <c r="A186" s="171" t="s">
        <v>188</v>
      </c>
      <c r="B186" s="118" t="s">
        <v>267</v>
      </c>
      <c r="C186" s="187">
        <f t="shared" ref="C186:C187" si="58">SUM(D186:E186)</f>
        <v>2091.2000000000007</v>
      </c>
      <c r="D186" s="186">
        <f>D187</f>
        <v>0</v>
      </c>
      <c r="E186" s="186">
        <f>E187</f>
        <v>2091.2000000000007</v>
      </c>
      <c r="F186" s="195">
        <f t="shared" ref="F186:F187" si="59">SUM(G186:H186)</f>
        <v>2303</v>
      </c>
      <c r="G186" s="186">
        <f>G187</f>
        <v>0</v>
      </c>
      <c r="H186" s="186">
        <f>H187</f>
        <v>2303</v>
      </c>
      <c r="I186" s="195">
        <f t="shared" si="45"/>
        <v>2518.8000000000002</v>
      </c>
      <c r="J186" s="186">
        <f>J187</f>
        <v>0</v>
      </c>
      <c r="K186" s="186">
        <f>K187</f>
        <v>2518.8000000000002</v>
      </c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</row>
    <row r="187" spans="1:86" ht="34.5" customHeight="1" x14ac:dyDescent="0.25">
      <c r="A187" s="106" t="s">
        <v>189</v>
      </c>
      <c r="B187" s="121" t="s">
        <v>638</v>
      </c>
      <c r="C187" s="187">
        <f t="shared" si="58"/>
        <v>2091.2000000000007</v>
      </c>
      <c r="D187" s="197">
        <v>0</v>
      </c>
      <c r="E187" s="197">
        <f>'Свод с.п.'!C68</f>
        <v>2091.2000000000007</v>
      </c>
      <c r="F187" s="195">
        <f t="shared" si="59"/>
        <v>2303</v>
      </c>
      <c r="G187" s="197">
        <v>0</v>
      </c>
      <c r="H187" s="188">
        <f>'Свод с.п.'!D68</f>
        <v>2303</v>
      </c>
      <c r="I187" s="195">
        <f t="shared" si="45"/>
        <v>2518.8000000000002</v>
      </c>
      <c r="J187" s="197">
        <v>0</v>
      </c>
      <c r="K187" s="197">
        <f>'Свод с.п.'!E68</f>
        <v>2518.8000000000002</v>
      </c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</row>
    <row r="188" spans="1:86" ht="38.25" x14ac:dyDescent="0.25">
      <c r="A188" s="157" t="s">
        <v>458</v>
      </c>
      <c r="B188" s="147" t="s">
        <v>459</v>
      </c>
      <c r="C188" s="195">
        <f t="shared" si="53"/>
        <v>2.8</v>
      </c>
      <c r="D188" s="186">
        <f>D189</f>
        <v>2.8</v>
      </c>
      <c r="E188" s="186">
        <v>0</v>
      </c>
      <c r="F188" s="195">
        <f t="shared" si="56"/>
        <v>4.4000000000000004</v>
      </c>
      <c r="G188" s="186">
        <f>G189</f>
        <v>4.4000000000000004</v>
      </c>
      <c r="H188" s="186">
        <v>0</v>
      </c>
      <c r="I188" s="195">
        <f t="shared" si="45"/>
        <v>50.6</v>
      </c>
      <c r="J188" s="186">
        <f>J189</f>
        <v>50.6</v>
      </c>
      <c r="K188" s="186">
        <v>0</v>
      </c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</row>
    <row r="189" spans="1:86" ht="38.25" x14ac:dyDescent="0.25">
      <c r="A189" s="165" t="s">
        <v>457</v>
      </c>
      <c r="B189" s="127" t="s">
        <v>462</v>
      </c>
      <c r="C189" s="195">
        <f t="shared" si="53"/>
        <v>2.8</v>
      </c>
      <c r="D189" s="197">
        <f>'Райбюд. Табл. № 5'!C163</f>
        <v>2.8</v>
      </c>
      <c r="E189" s="197">
        <v>0</v>
      </c>
      <c r="F189" s="195">
        <f t="shared" si="56"/>
        <v>4.4000000000000004</v>
      </c>
      <c r="G189" s="197">
        <f>'Райбюд. Табл. № 5'!D163</f>
        <v>4.4000000000000004</v>
      </c>
      <c r="H189" s="197">
        <v>0</v>
      </c>
      <c r="I189" s="195">
        <f t="shared" si="45"/>
        <v>50.6</v>
      </c>
      <c r="J189" s="197">
        <f>'Райбюд. Табл. № 5'!E163</f>
        <v>50.6</v>
      </c>
      <c r="K189" s="197">
        <v>0</v>
      </c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</row>
    <row r="190" spans="1:86" ht="15.75" hidden="1" x14ac:dyDescent="0.25">
      <c r="A190" s="178" t="s">
        <v>397</v>
      </c>
      <c r="B190" s="147" t="s">
        <v>375</v>
      </c>
      <c r="C190" s="195">
        <f t="shared" ref="C190" si="60">SUM(D190:E190)</f>
        <v>0</v>
      </c>
      <c r="D190" s="186">
        <f>D191</f>
        <v>0</v>
      </c>
      <c r="E190" s="186">
        <v>0</v>
      </c>
      <c r="F190" s="195">
        <f t="shared" ref="F190" si="61">SUM(G190:H190)</f>
        <v>0</v>
      </c>
      <c r="G190" s="186">
        <f>G191</f>
        <v>0</v>
      </c>
      <c r="H190" s="186">
        <v>0</v>
      </c>
      <c r="I190" s="195">
        <f t="shared" ref="I190" si="62">SUM(J190:K190)</f>
        <v>0</v>
      </c>
      <c r="J190" s="186">
        <f>J191</f>
        <v>0</v>
      </c>
      <c r="K190" s="186">
        <v>0</v>
      </c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</row>
    <row r="191" spans="1:86" ht="27.75" hidden="1" customHeight="1" x14ac:dyDescent="0.25">
      <c r="A191" s="172" t="s">
        <v>396</v>
      </c>
      <c r="B191" s="127" t="s">
        <v>361</v>
      </c>
      <c r="C191" s="195">
        <f t="shared" si="53"/>
        <v>0</v>
      </c>
      <c r="D191" s="188">
        <f>'Райбюд. Табл. № 5'!C165</f>
        <v>0</v>
      </c>
      <c r="E191" s="188">
        <v>0</v>
      </c>
      <c r="F191" s="195">
        <f t="shared" si="56"/>
        <v>0</v>
      </c>
      <c r="G191" s="188">
        <f>'Райбюд. Табл. № 5'!D165</f>
        <v>0</v>
      </c>
      <c r="H191" s="188">
        <v>0</v>
      </c>
      <c r="I191" s="195">
        <f t="shared" si="45"/>
        <v>0</v>
      </c>
      <c r="J191" s="188">
        <f>'Райбюд. Табл. № 5'!E165</f>
        <v>0</v>
      </c>
      <c r="K191" s="188">
        <v>0</v>
      </c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</row>
    <row r="192" spans="1:86" ht="26.25" customHeight="1" x14ac:dyDescent="0.25">
      <c r="A192" s="178" t="s">
        <v>376</v>
      </c>
      <c r="B192" s="147" t="s">
        <v>377</v>
      </c>
      <c r="C192" s="195">
        <f t="shared" si="53"/>
        <v>585.20000000000005</v>
      </c>
      <c r="D192" s="189">
        <f>D193</f>
        <v>585.20000000000005</v>
      </c>
      <c r="E192" s="189">
        <f>E193</f>
        <v>0</v>
      </c>
      <c r="F192" s="195">
        <f t="shared" si="56"/>
        <v>606.6</v>
      </c>
      <c r="G192" s="189">
        <f>G193</f>
        <v>606.6</v>
      </c>
      <c r="H192" s="189">
        <f>H193</f>
        <v>0</v>
      </c>
      <c r="I192" s="195">
        <f t="shared" si="45"/>
        <v>606.6</v>
      </c>
      <c r="J192" s="189">
        <f>J193</f>
        <v>606.6</v>
      </c>
      <c r="K192" s="189">
        <f>K193</f>
        <v>0</v>
      </c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</row>
    <row r="193" spans="1:86" ht="28.5" customHeight="1" x14ac:dyDescent="0.25">
      <c r="A193" s="107" t="s">
        <v>253</v>
      </c>
      <c r="B193" s="100" t="s">
        <v>398</v>
      </c>
      <c r="C193" s="195">
        <f t="shared" si="53"/>
        <v>585.20000000000005</v>
      </c>
      <c r="D193" s="188">
        <f>'Райбюд. Табл. № 5'!C167</f>
        <v>585.20000000000005</v>
      </c>
      <c r="E193" s="188">
        <v>0</v>
      </c>
      <c r="F193" s="195">
        <f t="shared" si="56"/>
        <v>606.6</v>
      </c>
      <c r="G193" s="188">
        <f>'Райбюд. Табл. № 5'!D167</f>
        <v>606.6</v>
      </c>
      <c r="H193" s="188">
        <v>0</v>
      </c>
      <c r="I193" s="195">
        <f t="shared" si="45"/>
        <v>606.6</v>
      </c>
      <c r="J193" s="188">
        <f>'Райбюд. Табл. № 5'!E167</f>
        <v>606.6</v>
      </c>
      <c r="K193" s="188">
        <v>0</v>
      </c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</row>
    <row r="194" spans="1:86" ht="24" customHeight="1" x14ac:dyDescent="0.25">
      <c r="A194" s="179" t="s">
        <v>171</v>
      </c>
      <c r="B194" s="120" t="s">
        <v>268</v>
      </c>
      <c r="C194" s="243">
        <f t="shared" si="53"/>
        <v>124149.11866000001</v>
      </c>
      <c r="D194" s="242">
        <f>D195+D198+D202+D200</f>
        <v>6456.30933</v>
      </c>
      <c r="E194" s="242">
        <f>E195+E198+E202+E200</f>
        <v>117692.80933</v>
      </c>
      <c r="F194" s="243">
        <f t="shared" si="56"/>
        <v>40313.100000000006</v>
      </c>
      <c r="G194" s="242">
        <f>G195+G198+G202+G200</f>
        <v>3658.3</v>
      </c>
      <c r="H194" s="225">
        <f>H195+H198+H202+H200</f>
        <v>36654.800000000003</v>
      </c>
      <c r="I194" s="243">
        <f t="shared" si="45"/>
        <v>40313.100000000006</v>
      </c>
      <c r="J194" s="242">
        <f t="shared" ref="J194:K194" si="63">J195+J198+J202+J200</f>
        <v>3658.3</v>
      </c>
      <c r="K194" s="225">
        <f t="shared" si="63"/>
        <v>36654.800000000003</v>
      </c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</row>
    <row r="195" spans="1:86" ht="24" customHeight="1" x14ac:dyDescent="0.25">
      <c r="A195" s="39" t="s">
        <v>1</v>
      </c>
      <c r="B195" s="99" t="s">
        <v>350</v>
      </c>
      <c r="C195" s="224">
        <f t="shared" si="53"/>
        <v>87158</v>
      </c>
      <c r="D195" s="225">
        <f>D196</f>
        <v>3418</v>
      </c>
      <c r="E195" s="225">
        <f>E197</f>
        <v>83740</v>
      </c>
      <c r="F195" s="224">
        <f t="shared" si="56"/>
        <v>3418</v>
      </c>
      <c r="G195" s="225">
        <f>G196</f>
        <v>3418</v>
      </c>
      <c r="H195" s="225">
        <f>H197</f>
        <v>0</v>
      </c>
      <c r="I195" s="224">
        <f t="shared" si="45"/>
        <v>3418</v>
      </c>
      <c r="J195" s="225">
        <f>J196</f>
        <v>3418</v>
      </c>
      <c r="K195" s="225">
        <f>K197</f>
        <v>0</v>
      </c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</row>
    <row r="196" spans="1:86" ht="39" customHeight="1" x14ac:dyDescent="0.25">
      <c r="A196" s="107" t="s">
        <v>378</v>
      </c>
      <c r="B196" s="100" t="s">
        <v>351</v>
      </c>
      <c r="C196" s="214">
        <f t="shared" si="53"/>
        <v>3418</v>
      </c>
      <c r="D196" s="213">
        <f>'Райбюд. Табл. № 5'!C170</f>
        <v>3418</v>
      </c>
      <c r="E196" s="188">
        <v>0</v>
      </c>
      <c r="F196" s="195">
        <f t="shared" si="56"/>
        <v>3418</v>
      </c>
      <c r="G196" s="188">
        <f>'Райбюд. Табл. № 5'!D170</f>
        <v>3418</v>
      </c>
      <c r="H196" s="188">
        <v>0</v>
      </c>
      <c r="I196" s="195">
        <f t="shared" si="45"/>
        <v>3418</v>
      </c>
      <c r="J196" s="188">
        <f>'Райбюд. Табл. № 5'!E170</f>
        <v>3418</v>
      </c>
      <c r="K196" s="188">
        <v>0</v>
      </c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</row>
    <row r="197" spans="1:86" ht="24.75" customHeight="1" x14ac:dyDescent="0.25">
      <c r="A197" s="180" t="s">
        <v>461</v>
      </c>
      <c r="B197" s="121" t="s">
        <v>335</v>
      </c>
      <c r="C197" s="195">
        <f t="shared" ref="C197:C209" si="64">SUM(D197:E197)</f>
        <v>83740</v>
      </c>
      <c r="D197" s="188">
        <v>0</v>
      </c>
      <c r="E197" s="188">
        <f>'Свод с.п.'!C70</f>
        <v>83740</v>
      </c>
      <c r="F197" s="195">
        <f t="shared" si="56"/>
        <v>0</v>
      </c>
      <c r="G197" s="188">
        <v>0</v>
      </c>
      <c r="H197" s="188">
        <f>'Свод с.п.'!F70</f>
        <v>0</v>
      </c>
      <c r="I197" s="195">
        <f t="shared" ref="I197:I209" si="65">SUM(J197:K197)</f>
        <v>0</v>
      </c>
      <c r="J197" s="188">
        <v>0</v>
      </c>
      <c r="K197" s="188">
        <f>'Свод с.п.'!I70</f>
        <v>0</v>
      </c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</row>
    <row r="198" spans="1:86" ht="39" hidden="1" customHeight="1" x14ac:dyDescent="0.25">
      <c r="A198" s="181" t="s">
        <v>449</v>
      </c>
      <c r="B198" s="99" t="s">
        <v>450</v>
      </c>
      <c r="C198" s="195">
        <f t="shared" si="64"/>
        <v>0</v>
      </c>
      <c r="D198" s="189">
        <f>D199</f>
        <v>0</v>
      </c>
      <c r="E198" s="189">
        <v>0</v>
      </c>
      <c r="F198" s="195">
        <f t="shared" ref="F198:F209" si="66">SUM(G198:H198)</f>
        <v>0</v>
      </c>
      <c r="G198" s="189">
        <f>G199</f>
        <v>0</v>
      </c>
      <c r="H198" s="189">
        <v>0</v>
      </c>
      <c r="I198" s="195">
        <f t="shared" si="65"/>
        <v>0</v>
      </c>
      <c r="J198" s="189">
        <f>J199</f>
        <v>0</v>
      </c>
      <c r="K198" s="189">
        <f>K199</f>
        <v>0</v>
      </c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</row>
    <row r="199" spans="1:86" ht="39" hidden="1" customHeight="1" x14ac:dyDescent="0.25">
      <c r="A199" s="165" t="s">
        <v>451</v>
      </c>
      <c r="B199" s="100" t="s">
        <v>452</v>
      </c>
      <c r="C199" s="195">
        <f t="shared" si="64"/>
        <v>0</v>
      </c>
      <c r="D199" s="188">
        <f>'Райбюд. Табл. № 5'!C174</f>
        <v>0</v>
      </c>
      <c r="E199" s="188">
        <v>0</v>
      </c>
      <c r="F199" s="195">
        <f t="shared" si="66"/>
        <v>0</v>
      </c>
      <c r="G199" s="188">
        <f>'Райбюд. Табл. № 5'!D174</f>
        <v>0</v>
      </c>
      <c r="H199" s="188">
        <v>0</v>
      </c>
      <c r="I199" s="195">
        <f t="shared" si="65"/>
        <v>0</v>
      </c>
      <c r="J199" s="188">
        <f>'Райбюд. Табл. № 5'!E174</f>
        <v>0</v>
      </c>
      <c r="K199" s="188">
        <v>0</v>
      </c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</row>
    <row r="200" spans="1:86" ht="39" hidden="1" customHeight="1" x14ac:dyDescent="0.25">
      <c r="A200" s="164" t="s">
        <v>568</v>
      </c>
      <c r="B200" s="99" t="s">
        <v>569</v>
      </c>
      <c r="C200" s="236">
        <f t="shared" si="64"/>
        <v>0</v>
      </c>
      <c r="D200" s="228">
        <f>D201</f>
        <v>0</v>
      </c>
      <c r="E200" s="228">
        <v>0</v>
      </c>
      <c r="F200" s="239">
        <f t="shared" si="66"/>
        <v>0</v>
      </c>
      <c r="G200" s="228">
        <f>G201</f>
        <v>0</v>
      </c>
      <c r="H200" s="228">
        <v>0</v>
      </c>
      <c r="I200" s="239">
        <f t="shared" si="65"/>
        <v>0</v>
      </c>
      <c r="J200" s="228">
        <f>J201</f>
        <v>0</v>
      </c>
      <c r="K200" s="228">
        <f>K201</f>
        <v>0</v>
      </c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</row>
    <row r="201" spans="1:86" ht="39" hidden="1" customHeight="1" x14ac:dyDescent="0.25">
      <c r="A201" s="241" t="s">
        <v>568</v>
      </c>
      <c r="B201" s="100" t="s">
        <v>609</v>
      </c>
      <c r="C201" s="239">
        <f t="shared" si="64"/>
        <v>0</v>
      </c>
      <c r="D201" s="229">
        <f>'Райбюд. Табл. № 5'!C172</f>
        <v>0</v>
      </c>
      <c r="E201" s="229">
        <v>0</v>
      </c>
      <c r="F201" s="239">
        <f t="shared" si="66"/>
        <v>0</v>
      </c>
      <c r="G201" s="229">
        <f>'Райбюд. Табл. № 5'!D172</f>
        <v>0</v>
      </c>
      <c r="H201" s="229">
        <v>0</v>
      </c>
      <c r="I201" s="239">
        <f t="shared" si="65"/>
        <v>0</v>
      </c>
      <c r="J201" s="229">
        <f>'Райбюд. Табл. № 5'!E172</f>
        <v>0</v>
      </c>
      <c r="K201" s="229">
        <v>0</v>
      </c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</row>
    <row r="202" spans="1:86" ht="23.25" customHeight="1" x14ac:dyDescent="0.25">
      <c r="A202" s="35" t="s">
        <v>453</v>
      </c>
      <c r="B202" s="99" t="s">
        <v>454</v>
      </c>
      <c r="C202" s="195">
        <f>SUM(D202:E202)</f>
        <v>36991.118660000007</v>
      </c>
      <c r="D202" s="228">
        <f>SUM(D203:D210)</f>
        <v>3038.30933</v>
      </c>
      <c r="E202" s="228">
        <f>E210</f>
        <v>33952.809330000004</v>
      </c>
      <c r="F202" s="195">
        <f t="shared" si="66"/>
        <v>36895.100000000006</v>
      </c>
      <c r="G202" s="189">
        <f t="shared" ref="G202" si="67">G209</f>
        <v>240.3</v>
      </c>
      <c r="H202" s="189">
        <f>H210</f>
        <v>36654.800000000003</v>
      </c>
      <c r="I202" s="195">
        <f t="shared" si="65"/>
        <v>36895.100000000006</v>
      </c>
      <c r="J202" s="189">
        <f t="shared" ref="J202" si="68">J209</f>
        <v>240.3</v>
      </c>
      <c r="K202" s="189">
        <f>K210</f>
        <v>36654.800000000003</v>
      </c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</row>
    <row r="203" spans="1:86" ht="23.25" customHeight="1" x14ac:dyDescent="0.25">
      <c r="A203" s="251" t="s">
        <v>640</v>
      </c>
      <c r="B203" s="100" t="s">
        <v>610</v>
      </c>
      <c r="C203" s="195">
        <f t="shared" ref="C203:C208" si="69">SUM(D203:E203)</f>
        <v>2798.0093299999999</v>
      </c>
      <c r="D203" s="229">
        <f>'Райбюд. Табл. № 5'!C176</f>
        <v>2798.0093299999999</v>
      </c>
      <c r="E203" s="188">
        <v>0</v>
      </c>
      <c r="F203" s="195">
        <f t="shared" si="66"/>
        <v>0</v>
      </c>
      <c r="G203" s="188">
        <v>0</v>
      </c>
      <c r="H203" s="188">
        <v>0</v>
      </c>
      <c r="I203" s="195">
        <f t="shared" si="65"/>
        <v>0</v>
      </c>
      <c r="J203" s="188">
        <v>0</v>
      </c>
      <c r="K203" s="188">
        <v>0</v>
      </c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</row>
    <row r="204" spans="1:86" ht="23.25" hidden="1" customHeight="1" x14ac:dyDescent="0.25">
      <c r="A204" s="251" t="s">
        <v>641</v>
      </c>
      <c r="B204" s="100" t="s">
        <v>610</v>
      </c>
      <c r="C204" s="195">
        <f t="shared" si="69"/>
        <v>0</v>
      </c>
      <c r="D204" s="188">
        <f>'Райбюд. Табл. № 5'!C177</f>
        <v>0</v>
      </c>
      <c r="E204" s="188">
        <v>0</v>
      </c>
      <c r="F204" s="195">
        <f t="shared" si="66"/>
        <v>0</v>
      </c>
      <c r="G204" s="188">
        <v>0</v>
      </c>
      <c r="H204" s="188">
        <v>0</v>
      </c>
      <c r="I204" s="195">
        <f t="shared" si="65"/>
        <v>0</v>
      </c>
      <c r="J204" s="188">
        <v>0</v>
      </c>
      <c r="K204" s="188">
        <v>0</v>
      </c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</row>
    <row r="205" spans="1:86" ht="23.25" hidden="1" customHeight="1" x14ac:dyDescent="0.25">
      <c r="A205" s="251" t="s">
        <v>642</v>
      </c>
      <c r="B205" s="100" t="s">
        <v>610</v>
      </c>
      <c r="C205" s="195">
        <f t="shared" si="69"/>
        <v>0</v>
      </c>
      <c r="D205" s="229">
        <f>'Райбюд. Табл. № 5'!C178</f>
        <v>0</v>
      </c>
      <c r="E205" s="188">
        <v>0</v>
      </c>
      <c r="F205" s="195">
        <f t="shared" si="66"/>
        <v>0</v>
      </c>
      <c r="G205" s="188">
        <v>0</v>
      </c>
      <c r="H205" s="188">
        <v>0</v>
      </c>
      <c r="I205" s="195">
        <f t="shared" si="65"/>
        <v>0</v>
      </c>
      <c r="J205" s="188">
        <v>0</v>
      </c>
      <c r="K205" s="188">
        <v>0</v>
      </c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</row>
    <row r="206" spans="1:86" ht="23.25" hidden="1" customHeight="1" x14ac:dyDescent="0.25">
      <c r="A206" s="251" t="s">
        <v>643</v>
      </c>
      <c r="B206" s="100" t="s">
        <v>610</v>
      </c>
      <c r="C206" s="195">
        <f t="shared" si="69"/>
        <v>0</v>
      </c>
      <c r="D206" s="188">
        <f>'Райбюд. Табл. № 5'!C179</f>
        <v>0</v>
      </c>
      <c r="E206" s="188">
        <v>0</v>
      </c>
      <c r="F206" s="195">
        <f t="shared" si="66"/>
        <v>0</v>
      </c>
      <c r="G206" s="188">
        <v>0</v>
      </c>
      <c r="H206" s="188">
        <v>0</v>
      </c>
      <c r="I206" s="195">
        <f t="shared" si="65"/>
        <v>0</v>
      </c>
      <c r="J206" s="188">
        <v>0</v>
      </c>
      <c r="K206" s="188">
        <v>0</v>
      </c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</row>
    <row r="207" spans="1:86" ht="23.25" hidden="1" customHeight="1" x14ac:dyDescent="0.25">
      <c r="A207" s="251" t="s">
        <v>644</v>
      </c>
      <c r="B207" s="100" t="s">
        <v>610</v>
      </c>
      <c r="C207" s="195">
        <f t="shared" si="69"/>
        <v>0</v>
      </c>
      <c r="D207" s="188">
        <f>'Райбюд. Табл. № 5'!C180</f>
        <v>0</v>
      </c>
      <c r="E207" s="188">
        <v>0</v>
      </c>
      <c r="F207" s="195">
        <f t="shared" si="66"/>
        <v>0</v>
      </c>
      <c r="G207" s="188">
        <v>0</v>
      </c>
      <c r="H207" s="188">
        <v>0</v>
      </c>
      <c r="I207" s="195">
        <f t="shared" si="65"/>
        <v>0</v>
      </c>
      <c r="J207" s="188">
        <v>0</v>
      </c>
      <c r="K207" s="188">
        <v>0</v>
      </c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</row>
    <row r="208" spans="1:86" ht="23.25" hidden="1" customHeight="1" x14ac:dyDescent="0.25">
      <c r="A208" s="251" t="s">
        <v>645</v>
      </c>
      <c r="B208" s="100" t="s">
        <v>610</v>
      </c>
      <c r="C208" s="195">
        <f t="shared" si="69"/>
        <v>0</v>
      </c>
      <c r="D208" s="188">
        <f>'Райбюд. Табл. № 5'!C181</f>
        <v>0</v>
      </c>
      <c r="E208" s="188">
        <v>0</v>
      </c>
      <c r="F208" s="195">
        <f t="shared" si="66"/>
        <v>0</v>
      </c>
      <c r="G208" s="188">
        <v>0</v>
      </c>
      <c r="H208" s="188">
        <v>0</v>
      </c>
      <c r="I208" s="195">
        <f t="shared" si="65"/>
        <v>0</v>
      </c>
      <c r="J208" s="188">
        <v>0</v>
      </c>
      <c r="K208" s="188">
        <v>0</v>
      </c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</row>
    <row r="209" spans="1:86" ht="39" customHeight="1" x14ac:dyDescent="0.25">
      <c r="A209" s="165" t="s">
        <v>456</v>
      </c>
      <c r="B209" s="100" t="s">
        <v>455</v>
      </c>
      <c r="C209" s="195">
        <f t="shared" si="64"/>
        <v>240.3</v>
      </c>
      <c r="D209" s="188">
        <f>'Райбюд. Табл. № 5'!C182</f>
        <v>240.3</v>
      </c>
      <c r="E209" s="188">
        <v>0</v>
      </c>
      <c r="F209" s="195">
        <f t="shared" si="66"/>
        <v>240.3</v>
      </c>
      <c r="G209" s="188">
        <f>'Райбюд. Табл. № 5'!D182</f>
        <v>240.3</v>
      </c>
      <c r="H209" s="188">
        <v>0</v>
      </c>
      <c r="I209" s="195">
        <f t="shared" si="65"/>
        <v>240.3</v>
      </c>
      <c r="J209" s="188">
        <f>'Райбюд. Табл. № 5'!E182</f>
        <v>240.3</v>
      </c>
      <c r="K209" s="188">
        <v>0</v>
      </c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</row>
    <row r="210" spans="1:86" ht="24" customHeight="1" x14ac:dyDescent="0.25">
      <c r="A210" s="180" t="s">
        <v>261</v>
      </c>
      <c r="B210" s="121" t="s">
        <v>336</v>
      </c>
      <c r="C210" s="195">
        <f t="shared" ref="C210:C211" si="70">SUM(D210:E210)</f>
        <v>33952.809330000004</v>
      </c>
      <c r="D210" s="188">
        <v>0</v>
      </c>
      <c r="E210" s="229">
        <f>'Свод с.п.'!C71</f>
        <v>33952.809330000004</v>
      </c>
      <c r="F210" s="195">
        <f t="shared" si="56"/>
        <v>36654.800000000003</v>
      </c>
      <c r="G210" s="188">
        <v>0</v>
      </c>
      <c r="H210" s="188">
        <f>'Свод с.п.'!D71</f>
        <v>36654.800000000003</v>
      </c>
      <c r="I210" s="195">
        <f t="shared" ref="I210:I213" si="71">SUM(J210:K210)</f>
        <v>36654.800000000003</v>
      </c>
      <c r="J210" s="188">
        <v>0</v>
      </c>
      <c r="K210" s="188">
        <f>'Свод с.п.'!E71</f>
        <v>36654.800000000003</v>
      </c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</row>
    <row r="211" spans="1:86" ht="24" customHeight="1" x14ac:dyDescent="0.25">
      <c r="A211" s="252" t="s">
        <v>648</v>
      </c>
      <c r="B211" s="99" t="s">
        <v>647</v>
      </c>
      <c r="C211" s="195">
        <f t="shared" si="70"/>
        <v>160</v>
      </c>
      <c r="D211" s="189">
        <f>D212</f>
        <v>16</v>
      </c>
      <c r="E211" s="189">
        <f>E212+E213</f>
        <v>144</v>
      </c>
      <c r="F211" s="195">
        <f t="shared" si="56"/>
        <v>0</v>
      </c>
      <c r="G211" s="189">
        <f>G212</f>
        <v>0</v>
      </c>
      <c r="H211" s="189">
        <f>H212</f>
        <v>0</v>
      </c>
      <c r="I211" s="195">
        <f t="shared" si="71"/>
        <v>0</v>
      </c>
      <c r="J211" s="189">
        <f>J212</f>
        <v>0</v>
      </c>
      <c r="K211" s="189">
        <f>K212</f>
        <v>0</v>
      </c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</row>
    <row r="212" spans="1:86" ht="24" customHeight="1" x14ac:dyDescent="0.25">
      <c r="A212" s="253" t="s">
        <v>649</v>
      </c>
      <c r="B212" s="100" t="s">
        <v>646</v>
      </c>
      <c r="C212" s="195">
        <f>SUM(D212:E212)</f>
        <v>16</v>
      </c>
      <c r="D212" s="188">
        <f>'Райбюд. Табл. № 5'!C184</f>
        <v>16</v>
      </c>
      <c r="E212" s="188">
        <v>0</v>
      </c>
      <c r="F212" s="195">
        <f t="shared" si="56"/>
        <v>0</v>
      </c>
      <c r="G212" s="188">
        <v>0</v>
      </c>
      <c r="H212" s="188">
        <v>0</v>
      </c>
      <c r="I212" s="195">
        <f t="shared" si="71"/>
        <v>0</v>
      </c>
      <c r="J212" s="188">
        <v>0</v>
      </c>
      <c r="K212" s="188">
        <v>0</v>
      </c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</row>
    <row r="213" spans="1:86" ht="24" customHeight="1" x14ac:dyDescent="0.25">
      <c r="A213" s="273" t="s">
        <v>651</v>
      </c>
      <c r="B213" s="10" t="s">
        <v>650</v>
      </c>
      <c r="C213" s="195">
        <f>SUM(D213:E213)</f>
        <v>144</v>
      </c>
      <c r="D213" s="188">
        <v>0</v>
      </c>
      <c r="E213" s="188">
        <f>'Свод с.п.'!C73</f>
        <v>144</v>
      </c>
      <c r="F213" s="195">
        <f t="shared" si="56"/>
        <v>0</v>
      </c>
      <c r="G213" s="188">
        <v>0</v>
      </c>
      <c r="H213" s="188">
        <v>0</v>
      </c>
      <c r="I213" s="195">
        <f t="shared" si="71"/>
        <v>0</v>
      </c>
      <c r="J213" s="188">
        <v>0</v>
      </c>
      <c r="K213" s="188">
        <v>0</v>
      </c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</row>
    <row r="214" spans="1:86" ht="24.75" customHeight="1" x14ac:dyDescent="0.25">
      <c r="A214" s="163" t="s">
        <v>3</v>
      </c>
      <c r="B214" s="123"/>
      <c r="C214" s="240">
        <f>D214+E214</f>
        <v>916126.28619999997</v>
      </c>
      <c r="D214" s="244">
        <f>D126+D11</f>
        <v>666929.07686999999</v>
      </c>
      <c r="E214" s="240">
        <f>E126+E11</f>
        <v>249197.20932999998</v>
      </c>
      <c r="F214" s="240">
        <f>G214+H214</f>
        <v>697025.25683999993</v>
      </c>
      <c r="G214" s="244">
        <f>G126+G11</f>
        <v>525748.55683999998</v>
      </c>
      <c r="H214" s="217">
        <f>H126+H11</f>
        <v>171276.69999999998</v>
      </c>
      <c r="I214" s="240">
        <f>J214+K214</f>
        <v>606605.26021000009</v>
      </c>
      <c r="J214" s="244">
        <f>J126+J11</f>
        <v>430761.56021000008</v>
      </c>
      <c r="K214" s="217">
        <f>K126+K11</f>
        <v>175843.7</v>
      </c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</row>
    <row r="215" spans="1:86" ht="30.75" customHeight="1" x14ac:dyDescent="0.2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27"/>
      <c r="M215" s="27" t="s">
        <v>65</v>
      </c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</row>
    <row r="216" spans="1:86" ht="30.75" customHeight="1" x14ac:dyDescent="0.2">
      <c r="A216" s="84"/>
      <c r="B216" s="27"/>
      <c r="C216" s="27"/>
      <c r="D216" s="248"/>
      <c r="E216" s="248"/>
      <c r="F216" s="248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</row>
    <row r="217" spans="1:86" ht="30.75" customHeight="1" x14ac:dyDescent="0.2">
      <c r="A217" s="84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</row>
    <row r="218" spans="1:86" ht="30.75" customHeight="1" x14ac:dyDescent="0.2">
      <c r="A218" s="84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</row>
    <row r="219" spans="1:86" ht="30.75" customHeight="1" x14ac:dyDescent="0.2">
      <c r="A219" s="84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</row>
    <row r="220" spans="1:86" x14ac:dyDescent="0.2">
      <c r="A220" s="84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</row>
    <row r="221" spans="1:86" x14ac:dyDescent="0.2">
      <c r="A221" s="84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</row>
    <row r="222" spans="1:86" x14ac:dyDescent="0.2">
      <c r="A222" s="84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</row>
    <row r="223" spans="1:86" x14ac:dyDescent="0.2">
      <c r="A223" s="84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</row>
    <row r="224" spans="1:86" x14ac:dyDescent="0.2">
      <c r="A224" s="84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</row>
    <row r="225" spans="1:86" x14ac:dyDescent="0.2">
      <c r="A225" s="84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</row>
    <row r="226" spans="1:86" x14ac:dyDescent="0.2">
      <c r="A226" s="84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</row>
    <row r="227" spans="1:86" x14ac:dyDescent="0.2">
      <c r="A227" s="84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</row>
    <row r="228" spans="1:86" x14ac:dyDescent="0.2">
      <c r="A228" s="84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</row>
    <row r="229" spans="1:86" x14ac:dyDescent="0.2">
      <c r="A229" s="84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</row>
    <row r="230" spans="1:86" x14ac:dyDescent="0.2">
      <c r="A230" s="84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</row>
    <row r="231" spans="1:86" x14ac:dyDescent="0.2">
      <c r="A231" s="84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</row>
    <row r="232" spans="1:86" x14ac:dyDescent="0.2">
      <c r="A232" s="84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</row>
    <row r="233" spans="1:86" x14ac:dyDescent="0.2">
      <c r="A233" s="84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</row>
    <row r="234" spans="1:86" x14ac:dyDescent="0.2">
      <c r="A234" s="84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</row>
    <row r="235" spans="1:86" x14ac:dyDescent="0.2">
      <c r="A235" s="84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</row>
    <row r="236" spans="1:86" x14ac:dyDescent="0.2">
      <c r="A236" s="84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</row>
    <row r="237" spans="1:86" x14ac:dyDescent="0.2">
      <c r="A237" s="84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</row>
    <row r="238" spans="1:86" x14ac:dyDescent="0.2">
      <c r="A238" s="84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</row>
    <row r="239" spans="1:86" x14ac:dyDescent="0.2">
      <c r="A239" s="84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</row>
    <row r="240" spans="1:86" x14ac:dyDescent="0.2">
      <c r="A240" s="84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</row>
    <row r="241" spans="1:11" x14ac:dyDescent="0.2">
      <c r="A241" s="84"/>
      <c r="B241" s="27"/>
      <c r="C241" s="27"/>
      <c r="D241" s="27"/>
      <c r="E241" s="27"/>
      <c r="F241" s="27"/>
      <c r="G241" s="27"/>
      <c r="H241" s="27"/>
      <c r="I241" s="27"/>
      <c r="J241" s="27"/>
      <c r="K241" s="27"/>
    </row>
    <row r="242" spans="1:11" x14ac:dyDescent="0.2">
      <c r="A242" s="84"/>
      <c r="B242" s="27"/>
      <c r="C242" s="27"/>
      <c r="D242" s="27"/>
      <c r="E242" s="27"/>
      <c r="F242" s="27"/>
      <c r="G242" s="27"/>
      <c r="H242" s="27"/>
      <c r="I242" s="27"/>
      <c r="J242" s="27"/>
      <c r="K242" s="27"/>
    </row>
    <row r="243" spans="1:11" x14ac:dyDescent="0.2">
      <c r="A243" s="84"/>
      <c r="B243" s="27"/>
      <c r="C243" s="27"/>
      <c r="D243" s="27"/>
      <c r="E243" s="27"/>
      <c r="F243" s="27"/>
      <c r="G243" s="27"/>
      <c r="H243" s="27"/>
      <c r="I243" s="27"/>
      <c r="J243" s="27"/>
      <c r="K243" s="27"/>
    </row>
    <row r="244" spans="1:11" x14ac:dyDescent="0.2">
      <c r="A244" s="84"/>
      <c r="B244" s="27"/>
      <c r="C244" s="27"/>
      <c r="D244" s="27"/>
      <c r="E244" s="27"/>
      <c r="F244" s="27"/>
      <c r="G244" s="27"/>
      <c r="H244" s="27"/>
      <c r="I244" s="27"/>
      <c r="J244" s="27"/>
      <c r="K244" s="27"/>
    </row>
    <row r="245" spans="1:11" x14ac:dyDescent="0.2">
      <c r="A245" s="84"/>
      <c r="B245" s="27"/>
      <c r="C245" s="27"/>
      <c r="D245" s="27"/>
      <c r="E245" s="27"/>
      <c r="F245" s="27"/>
      <c r="G245" s="27"/>
      <c r="H245" s="27"/>
      <c r="I245" s="27"/>
      <c r="J245" s="27"/>
      <c r="K245" s="27"/>
    </row>
    <row r="246" spans="1:11" x14ac:dyDescent="0.2">
      <c r="A246" s="84"/>
      <c r="B246" s="27"/>
      <c r="C246" s="27"/>
      <c r="D246" s="27"/>
      <c r="E246" s="27"/>
      <c r="F246" s="27"/>
      <c r="G246" s="27"/>
      <c r="H246" s="27"/>
      <c r="I246" s="27"/>
      <c r="J246" s="27"/>
      <c r="K246" s="27"/>
    </row>
    <row r="247" spans="1:11" x14ac:dyDescent="0.2">
      <c r="A247" s="84"/>
      <c r="B247" s="27"/>
      <c r="C247" s="27"/>
      <c r="D247" s="27"/>
      <c r="E247" s="27"/>
      <c r="F247" s="27"/>
      <c r="G247" s="27"/>
      <c r="H247" s="27"/>
      <c r="I247" s="27"/>
      <c r="J247" s="27"/>
      <c r="K247" s="27"/>
    </row>
    <row r="248" spans="1:11" x14ac:dyDescent="0.2">
      <c r="A248" s="84"/>
      <c r="B248" s="27"/>
      <c r="C248" s="27"/>
      <c r="D248" s="27"/>
      <c r="E248" s="27"/>
      <c r="F248" s="27"/>
      <c r="G248" s="27"/>
      <c r="H248" s="27"/>
      <c r="I248" s="27"/>
      <c r="J248" s="27"/>
      <c r="K248" s="27"/>
    </row>
    <row r="249" spans="1:11" x14ac:dyDescent="0.2">
      <c r="A249" s="84"/>
      <c r="B249" s="27"/>
      <c r="C249" s="27"/>
      <c r="D249" s="27"/>
      <c r="E249" s="27"/>
      <c r="F249" s="27"/>
      <c r="G249" s="27"/>
      <c r="H249" s="27"/>
      <c r="I249" s="27"/>
      <c r="J249" s="27"/>
      <c r="K249" s="27"/>
    </row>
    <row r="250" spans="1:11" x14ac:dyDescent="0.2">
      <c r="A250" s="84"/>
      <c r="B250" s="27"/>
      <c r="C250" s="27"/>
      <c r="D250" s="27"/>
      <c r="E250" s="27"/>
      <c r="F250" s="27"/>
      <c r="G250" s="27"/>
      <c r="H250" s="27"/>
      <c r="I250" s="27"/>
      <c r="J250" s="27"/>
      <c r="K250" s="27"/>
    </row>
    <row r="251" spans="1:11" x14ac:dyDescent="0.2">
      <c r="A251" s="84"/>
      <c r="B251" s="27"/>
      <c r="C251" s="27"/>
      <c r="D251" s="27"/>
      <c r="E251" s="27"/>
      <c r="F251" s="27"/>
      <c r="G251" s="27"/>
      <c r="H251" s="27"/>
      <c r="I251" s="27"/>
      <c r="J251" s="27"/>
      <c r="K251" s="27"/>
    </row>
    <row r="252" spans="1:11" x14ac:dyDescent="0.2">
      <c r="A252" s="84"/>
      <c r="B252" s="27"/>
      <c r="C252" s="27"/>
      <c r="D252" s="27"/>
      <c r="E252" s="27"/>
      <c r="F252" s="27"/>
      <c r="G252" s="27"/>
      <c r="H252" s="27"/>
      <c r="I252" s="27"/>
      <c r="J252" s="27"/>
      <c r="K252" s="27"/>
    </row>
    <row r="253" spans="1:11" x14ac:dyDescent="0.2">
      <c r="A253" s="84"/>
      <c r="B253" s="27"/>
      <c r="C253" s="27"/>
      <c r="D253" s="27"/>
      <c r="E253" s="27"/>
      <c r="F253" s="27"/>
      <c r="G253" s="27"/>
      <c r="H253" s="27"/>
      <c r="I253" s="27"/>
      <c r="J253" s="27"/>
      <c r="K253" s="27"/>
    </row>
    <row r="254" spans="1:11" x14ac:dyDescent="0.2">
      <c r="A254" s="84"/>
      <c r="B254" s="27"/>
      <c r="C254" s="27"/>
      <c r="D254" s="27"/>
      <c r="E254" s="27"/>
      <c r="F254" s="27"/>
      <c r="G254" s="27"/>
      <c r="H254" s="27"/>
      <c r="I254" s="27"/>
      <c r="J254" s="27"/>
      <c r="K254" s="27"/>
    </row>
    <row r="255" spans="1:11" x14ac:dyDescent="0.2">
      <c r="A255" s="84"/>
      <c r="B255" s="27"/>
      <c r="C255" s="27"/>
      <c r="D255" s="27"/>
      <c r="E255" s="27"/>
      <c r="F255" s="27"/>
      <c r="G255" s="27"/>
      <c r="H255" s="27"/>
      <c r="I255" s="27"/>
      <c r="J255" s="27"/>
      <c r="K255" s="27"/>
    </row>
    <row r="256" spans="1:11" x14ac:dyDescent="0.2">
      <c r="A256" s="84"/>
      <c r="B256" s="27"/>
      <c r="C256" s="27"/>
      <c r="D256" s="27"/>
      <c r="E256" s="27"/>
      <c r="F256" s="27"/>
      <c r="G256" s="27"/>
      <c r="H256" s="27"/>
      <c r="I256" s="27"/>
      <c r="J256" s="27"/>
      <c r="K256" s="27"/>
    </row>
    <row r="257" spans="1:11" x14ac:dyDescent="0.2">
      <c r="A257" s="84"/>
      <c r="B257" s="27"/>
      <c r="C257" s="27"/>
      <c r="D257" s="27"/>
      <c r="E257" s="27"/>
      <c r="F257" s="27"/>
      <c r="G257" s="27"/>
      <c r="H257" s="27"/>
      <c r="I257" s="27"/>
      <c r="J257" s="27"/>
      <c r="K257" s="27"/>
    </row>
    <row r="258" spans="1:11" x14ac:dyDescent="0.2">
      <c r="A258" s="84"/>
      <c r="B258" s="27"/>
      <c r="C258" s="27"/>
      <c r="D258" s="27"/>
      <c r="E258" s="27"/>
      <c r="F258" s="27"/>
      <c r="G258" s="27"/>
      <c r="H258" s="27"/>
      <c r="I258" s="27"/>
      <c r="J258" s="27"/>
      <c r="K258" s="27"/>
    </row>
    <row r="259" spans="1:11" x14ac:dyDescent="0.2">
      <c r="A259" s="84"/>
      <c r="B259" s="27"/>
      <c r="C259" s="27"/>
      <c r="D259" s="27"/>
      <c r="E259" s="27"/>
      <c r="F259" s="27"/>
      <c r="G259" s="27"/>
      <c r="H259" s="27"/>
      <c r="I259" s="27"/>
      <c r="J259" s="27"/>
      <c r="K259" s="27"/>
    </row>
    <row r="260" spans="1:11" x14ac:dyDescent="0.2">
      <c r="A260" s="84"/>
      <c r="B260" s="27"/>
      <c r="C260" s="27"/>
      <c r="D260" s="27"/>
      <c r="E260" s="27"/>
      <c r="F260" s="27"/>
      <c r="G260" s="27"/>
      <c r="H260" s="27"/>
      <c r="I260" s="27"/>
      <c r="J260" s="27"/>
      <c r="K260" s="27"/>
    </row>
    <row r="261" spans="1:11" x14ac:dyDescent="0.2">
      <c r="A261" s="84"/>
      <c r="B261" s="27"/>
      <c r="C261" s="27"/>
      <c r="D261" s="27"/>
      <c r="E261" s="27"/>
      <c r="F261" s="27"/>
      <c r="G261" s="27"/>
      <c r="H261" s="27"/>
      <c r="I261" s="27"/>
      <c r="J261" s="27"/>
      <c r="K261" s="27"/>
    </row>
    <row r="262" spans="1:11" x14ac:dyDescent="0.2">
      <c r="A262" s="84"/>
      <c r="B262" s="27"/>
      <c r="C262" s="27"/>
      <c r="D262" s="27"/>
      <c r="E262" s="27"/>
      <c r="F262" s="27"/>
      <c r="G262" s="27"/>
      <c r="H262" s="27"/>
      <c r="I262" s="27"/>
      <c r="J262" s="27"/>
      <c r="K262" s="27"/>
    </row>
    <row r="263" spans="1:11" x14ac:dyDescent="0.2">
      <c r="A263" s="84"/>
      <c r="B263" s="27"/>
      <c r="C263" s="27"/>
      <c r="D263" s="27"/>
      <c r="E263" s="27"/>
      <c r="F263" s="27"/>
      <c r="G263" s="27"/>
      <c r="H263" s="27"/>
      <c r="I263" s="27"/>
      <c r="J263" s="27"/>
      <c r="K263" s="27"/>
    </row>
    <row r="264" spans="1:11" x14ac:dyDescent="0.2">
      <c r="A264" s="84"/>
      <c r="B264" s="27"/>
      <c r="C264" s="27"/>
      <c r="D264" s="27"/>
      <c r="E264" s="27"/>
      <c r="F264" s="27"/>
      <c r="G264" s="27"/>
      <c r="H264" s="27"/>
      <c r="I264" s="27"/>
      <c r="J264" s="27"/>
      <c r="K264" s="27"/>
    </row>
    <row r="265" spans="1:11" x14ac:dyDescent="0.2">
      <c r="A265" s="84"/>
      <c r="B265" s="27"/>
      <c r="C265" s="27"/>
      <c r="D265" s="27"/>
      <c r="E265" s="27"/>
      <c r="F265" s="27"/>
      <c r="G265" s="27"/>
      <c r="H265" s="27"/>
      <c r="I265" s="27"/>
      <c r="J265" s="27"/>
      <c r="K265" s="27"/>
    </row>
    <row r="266" spans="1:11" x14ac:dyDescent="0.2">
      <c r="A266" s="84"/>
      <c r="B266" s="27"/>
      <c r="C266" s="27"/>
      <c r="D266" s="27"/>
      <c r="E266" s="27"/>
      <c r="F266" s="27"/>
      <c r="G266" s="27"/>
      <c r="H266" s="27"/>
      <c r="I266" s="27"/>
      <c r="J266" s="27"/>
      <c r="K266" s="27"/>
    </row>
    <row r="267" spans="1:11" x14ac:dyDescent="0.2">
      <c r="A267" s="84"/>
      <c r="B267" s="27"/>
      <c r="C267" s="27"/>
      <c r="D267" s="27"/>
      <c r="E267" s="27"/>
      <c r="F267" s="27"/>
      <c r="G267" s="27"/>
      <c r="H267" s="27"/>
      <c r="I267" s="27"/>
      <c r="J267" s="27"/>
      <c r="K267" s="27"/>
    </row>
    <row r="268" spans="1:11" x14ac:dyDescent="0.2">
      <c r="A268" s="84"/>
      <c r="B268" s="27"/>
      <c r="C268" s="27"/>
      <c r="D268" s="27"/>
      <c r="E268" s="27"/>
      <c r="F268" s="27"/>
      <c r="G268" s="27"/>
      <c r="H268" s="27"/>
      <c r="I268" s="27"/>
      <c r="J268" s="27"/>
      <c r="K268" s="27"/>
    </row>
    <row r="269" spans="1:11" x14ac:dyDescent="0.2">
      <c r="A269" s="84"/>
      <c r="B269" s="27"/>
      <c r="C269" s="27"/>
      <c r="D269" s="27"/>
      <c r="E269" s="27"/>
      <c r="F269" s="27"/>
      <c r="G269" s="27"/>
      <c r="H269" s="27"/>
      <c r="I269" s="27"/>
      <c r="J269" s="27"/>
      <c r="K269" s="27"/>
    </row>
    <row r="270" spans="1:11" x14ac:dyDescent="0.2">
      <c r="A270" s="84"/>
      <c r="B270" s="27"/>
      <c r="C270" s="27"/>
      <c r="D270" s="27"/>
      <c r="E270" s="27"/>
      <c r="F270" s="27"/>
      <c r="G270" s="27"/>
      <c r="H270" s="27"/>
      <c r="I270" s="27"/>
      <c r="J270" s="27"/>
      <c r="K270" s="27"/>
    </row>
    <row r="271" spans="1:11" x14ac:dyDescent="0.2">
      <c r="A271" s="84"/>
      <c r="B271" s="27"/>
      <c r="C271" s="27"/>
      <c r="D271" s="27"/>
      <c r="E271" s="27"/>
      <c r="F271" s="27"/>
      <c r="G271" s="27"/>
      <c r="H271" s="27"/>
      <c r="I271" s="27"/>
      <c r="J271" s="27"/>
      <c r="K271" s="27"/>
    </row>
    <row r="272" spans="1:11" x14ac:dyDescent="0.2">
      <c r="A272" s="84"/>
      <c r="B272" s="27"/>
      <c r="C272" s="27"/>
      <c r="D272" s="27"/>
      <c r="E272" s="27"/>
      <c r="F272" s="27"/>
      <c r="G272" s="27"/>
      <c r="H272" s="27"/>
      <c r="I272" s="27"/>
      <c r="J272" s="27"/>
      <c r="K272" s="27"/>
    </row>
    <row r="273" spans="1:11" x14ac:dyDescent="0.2">
      <c r="A273" s="84"/>
      <c r="B273" s="27"/>
      <c r="C273" s="27"/>
      <c r="D273" s="27"/>
      <c r="E273" s="27"/>
      <c r="F273" s="27"/>
      <c r="G273" s="27"/>
      <c r="H273" s="27"/>
      <c r="I273" s="27"/>
      <c r="J273" s="27"/>
      <c r="K273" s="27"/>
    </row>
    <row r="274" spans="1:11" x14ac:dyDescent="0.2">
      <c r="A274" s="84"/>
      <c r="B274" s="27"/>
      <c r="C274" s="27"/>
      <c r="D274" s="27"/>
      <c r="E274" s="27"/>
      <c r="F274" s="27"/>
      <c r="G274" s="27"/>
      <c r="H274" s="27"/>
      <c r="I274" s="27"/>
      <c r="J274" s="27"/>
      <c r="K274" s="27"/>
    </row>
    <row r="275" spans="1:11" x14ac:dyDescent="0.2">
      <c r="A275" s="84"/>
      <c r="B275" s="27"/>
      <c r="C275" s="27"/>
      <c r="D275" s="27"/>
      <c r="E275" s="27"/>
      <c r="F275" s="27"/>
      <c r="G275" s="27"/>
      <c r="H275" s="27"/>
      <c r="I275" s="27"/>
      <c r="J275" s="27"/>
      <c r="K275" s="27"/>
    </row>
    <row r="276" spans="1:11" x14ac:dyDescent="0.2">
      <c r="A276" s="84"/>
      <c r="B276" s="27"/>
      <c r="C276" s="27"/>
      <c r="D276" s="27"/>
      <c r="E276" s="27"/>
      <c r="F276" s="27"/>
      <c r="G276" s="27"/>
      <c r="H276" s="27"/>
      <c r="I276" s="27"/>
      <c r="J276" s="27"/>
      <c r="K276" s="27"/>
    </row>
    <row r="277" spans="1:11" x14ac:dyDescent="0.2">
      <c r="A277" s="84"/>
      <c r="B277" s="27"/>
      <c r="C277" s="27"/>
      <c r="D277" s="27"/>
      <c r="E277" s="27"/>
      <c r="F277" s="27"/>
      <c r="G277" s="27"/>
      <c r="H277" s="27"/>
      <c r="I277" s="27"/>
      <c r="J277" s="27"/>
      <c r="K277" s="27"/>
    </row>
    <row r="278" spans="1:11" x14ac:dyDescent="0.2">
      <c r="A278" s="84"/>
      <c r="B278" s="27"/>
      <c r="C278" s="27"/>
      <c r="D278" s="27"/>
      <c r="E278" s="27"/>
      <c r="F278" s="27"/>
      <c r="G278" s="27"/>
      <c r="H278" s="27"/>
      <c r="I278" s="27"/>
      <c r="J278" s="27"/>
      <c r="K278" s="27"/>
    </row>
    <row r="279" spans="1:11" x14ac:dyDescent="0.2">
      <c r="A279" s="84"/>
      <c r="B279" s="27"/>
      <c r="C279" s="27"/>
      <c r="D279" s="27"/>
      <c r="E279" s="27"/>
      <c r="F279" s="27"/>
      <c r="G279" s="27"/>
      <c r="H279" s="27"/>
      <c r="I279" s="27"/>
      <c r="J279" s="27"/>
      <c r="K279" s="27"/>
    </row>
    <row r="280" spans="1:11" x14ac:dyDescent="0.2">
      <c r="A280" s="84"/>
      <c r="B280" s="27"/>
      <c r="C280" s="27"/>
      <c r="D280" s="27"/>
      <c r="E280" s="27"/>
      <c r="F280" s="27"/>
      <c r="G280" s="27"/>
      <c r="H280" s="27"/>
      <c r="I280" s="27"/>
      <c r="J280" s="27"/>
      <c r="K280" s="27"/>
    </row>
    <row r="281" spans="1:11" x14ac:dyDescent="0.2">
      <c r="A281" s="84"/>
      <c r="B281" s="27"/>
      <c r="C281" s="27"/>
      <c r="D281" s="27"/>
      <c r="E281" s="27"/>
      <c r="F281" s="27"/>
      <c r="G281" s="27"/>
      <c r="H281" s="27"/>
      <c r="I281" s="27"/>
      <c r="J281" s="27"/>
      <c r="K281" s="27"/>
    </row>
    <row r="282" spans="1:11" x14ac:dyDescent="0.2">
      <c r="A282" s="84"/>
      <c r="B282" s="27"/>
      <c r="C282" s="27"/>
      <c r="D282" s="27"/>
      <c r="E282" s="27"/>
      <c r="F282" s="27"/>
      <c r="G282" s="27"/>
      <c r="H282" s="27"/>
      <c r="I282" s="27"/>
      <c r="J282" s="27"/>
      <c r="K282" s="27"/>
    </row>
    <row r="283" spans="1:11" x14ac:dyDescent="0.2">
      <c r="A283" s="84"/>
      <c r="B283" s="27"/>
      <c r="C283" s="27"/>
      <c r="D283" s="27"/>
      <c r="E283" s="27"/>
      <c r="F283" s="27"/>
      <c r="G283" s="27"/>
      <c r="H283" s="27"/>
      <c r="I283" s="27"/>
      <c r="J283" s="27"/>
      <c r="K283" s="27"/>
    </row>
    <row r="284" spans="1:11" x14ac:dyDescent="0.2">
      <c r="A284" s="84"/>
      <c r="B284" s="27"/>
      <c r="C284" s="27"/>
      <c r="D284" s="27"/>
      <c r="E284" s="27"/>
      <c r="F284" s="27"/>
      <c r="G284" s="27"/>
      <c r="H284" s="27"/>
      <c r="I284" s="27"/>
      <c r="J284" s="27"/>
      <c r="K284" s="27"/>
    </row>
    <row r="285" spans="1:11" x14ac:dyDescent="0.2">
      <c r="A285" s="84"/>
      <c r="B285" s="27"/>
      <c r="C285" s="27"/>
      <c r="D285" s="27"/>
      <c r="E285" s="27"/>
      <c r="F285" s="27"/>
      <c r="G285" s="27"/>
      <c r="H285" s="27"/>
      <c r="I285" s="27"/>
      <c r="J285" s="27"/>
      <c r="K285" s="27"/>
    </row>
    <row r="286" spans="1:11" x14ac:dyDescent="0.2">
      <c r="A286" s="84"/>
      <c r="B286" s="27"/>
      <c r="C286" s="27"/>
      <c r="D286" s="27"/>
      <c r="E286" s="27"/>
      <c r="F286" s="27"/>
      <c r="G286" s="27"/>
      <c r="H286" s="27"/>
      <c r="I286" s="27"/>
      <c r="J286" s="27"/>
      <c r="K286" s="27"/>
    </row>
    <row r="287" spans="1:11" x14ac:dyDescent="0.2">
      <c r="A287" s="84"/>
      <c r="B287" s="27"/>
      <c r="C287" s="27"/>
      <c r="D287" s="27"/>
      <c r="E287" s="27"/>
      <c r="F287" s="27"/>
      <c r="G287" s="27"/>
      <c r="H287" s="27"/>
      <c r="I287" s="27"/>
      <c r="J287" s="27"/>
      <c r="K287" s="27"/>
    </row>
    <row r="288" spans="1:11" x14ac:dyDescent="0.2">
      <c r="A288" s="84"/>
      <c r="B288" s="27"/>
      <c r="C288" s="27"/>
      <c r="D288" s="27"/>
      <c r="E288" s="27"/>
      <c r="F288" s="27"/>
      <c r="G288" s="27"/>
      <c r="H288" s="27"/>
      <c r="I288" s="27"/>
      <c r="J288" s="27"/>
      <c r="K288" s="27"/>
    </row>
    <row r="289" spans="1:11" x14ac:dyDescent="0.2">
      <c r="A289" s="84"/>
      <c r="B289" s="27"/>
      <c r="C289" s="27"/>
      <c r="D289" s="27"/>
      <c r="E289" s="27"/>
      <c r="F289" s="27"/>
      <c r="G289" s="27"/>
      <c r="H289" s="27"/>
      <c r="I289" s="27"/>
      <c r="J289" s="27"/>
      <c r="K289" s="27"/>
    </row>
    <row r="290" spans="1:11" x14ac:dyDescent="0.2">
      <c r="A290" s="84"/>
      <c r="B290" s="27"/>
      <c r="C290" s="27"/>
      <c r="D290" s="27"/>
      <c r="E290" s="27"/>
      <c r="F290" s="27"/>
      <c r="G290" s="27"/>
      <c r="H290" s="27"/>
      <c r="I290" s="27"/>
      <c r="J290" s="27"/>
      <c r="K290" s="27"/>
    </row>
    <row r="291" spans="1:11" x14ac:dyDescent="0.2">
      <c r="A291" s="84"/>
      <c r="B291" s="27"/>
      <c r="C291" s="27"/>
      <c r="D291" s="27"/>
      <c r="E291" s="27"/>
      <c r="F291" s="27"/>
      <c r="G291" s="27"/>
      <c r="H291" s="27"/>
      <c r="I291" s="27"/>
      <c r="J291" s="27"/>
      <c r="K291" s="27"/>
    </row>
    <row r="292" spans="1:11" x14ac:dyDescent="0.2">
      <c r="A292" s="84"/>
      <c r="B292" s="27"/>
      <c r="C292" s="27"/>
      <c r="D292" s="27"/>
      <c r="E292" s="27"/>
      <c r="F292" s="27"/>
      <c r="G292" s="27"/>
      <c r="H292" s="27"/>
      <c r="I292" s="27"/>
      <c r="J292" s="27"/>
      <c r="K292" s="27"/>
    </row>
    <row r="293" spans="1:11" x14ac:dyDescent="0.2">
      <c r="A293" s="84"/>
      <c r="B293" s="27"/>
      <c r="C293" s="27"/>
      <c r="D293" s="27"/>
      <c r="E293" s="27"/>
      <c r="F293" s="27"/>
      <c r="G293" s="27"/>
      <c r="H293" s="27"/>
      <c r="I293" s="27"/>
      <c r="J293" s="27"/>
      <c r="K293" s="27"/>
    </row>
    <row r="294" spans="1:11" x14ac:dyDescent="0.2">
      <c r="A294" s="84"/>
      <c r="B294" s="27"/>
      <c r="C294" s="27"/>
      <c r="D294" s="27"/>
      <c r="E294" s="27"/>
      <c r="F294" s="27"/>
      <c r="G294" s="27"/>
      <c r="H294" s="27"/>
      <c r="I294" s="27"/>
      <c r="J294" s="27"/>
      <c r="K294" s="27"/>
    </row>
    <row r="295" spans="1:11" x14ac:dyDescent="0.2">
      <c r="A295" s="84"/>
      <c r="B295" s="27"/>
      <c r="C295" s="27"/>
      <c r="D295" s="27"/>
      <c r="E295" s="27"/>
      <c r="F295" s="27"/>
      <c r="G295" s="27"/>
      <c r="H295" s="27"/>
      <c r="I295" s="27"/>
      <c r="J295" s="27"/>
      <c r="K295" s="27"/>
    </row>
    <row r="296" spans="1:11" x14ac:dyDescent="0.2">
      <c r="A296" s="84"/>
      <c r="B296" s="27"/>
      <c r="C296" s="27"/>
      <c r="D296" s="27"/>
      <c r="E296" s="27"/>
      <c r="F296" s="27"/>
      <c r="G296" s="27"/>
      <c r="H296" s="27"/>
      <c r="I296" s="27"/>
      <c r="J296" s="27"/>
      <c r="K296" s="27"/>
    </row>
    <row r="297" spans="1:11" x14ac:dyDescent="0.2">
      <c r="A297" s="84"/>
      <c r="B297" s="27"/>
      <c r="C297" s="27"/>
      <c r="D297" s="27"/>
      <c r="E297" s="27"/>
      <c r="F297" s="27"/>
      <c r="G297" s="27"/>
      <c r="H297" s="27"/>
      <c r="I297" s="27"/>
      <c r="J297" s="27"/>
      <c r="K297" s="27"/>
    </row>
    <row r="298" spans="1:11" x14ac:dyDescent="0.2">
      <c r="A298" s="84"/>
      <c r="B298" s="27"/>
      <c r="C298" s="27"/>
      <c r="D298" s="27"/>
      <c r="E298" s="27"/>
      <c r="F298" s="27"/>
      <c r="G298" s="27"/>
      <c r="H298" s="27"/>
      <c r="I298" s="27"/>
      <c r="J298" s="27"/>
      <c r="K298" s="27"/>
    </row>
    <row r="299" spans="1:11" x14ac:dyDescent="0.2">
      <c r="A299" s="84"/>
      <c r="B299" s="27"/>
      <c r="C299" s="27"/>
      <c r="D299" s="27"/>
      <c r="E299" s="27"/>
      <c r="F299" s="27"/>
      <c r="G299" s="27"/>
      <c r="H299" s="27"/>
      <c r="I299" s="27"/>
      <c r="J299" s="27"/>
      <c r="K299" s="27"/>
    </row>
    <row r="300" spans="1:11" x14ac:dyDescent="0.2">
      <c r="A300" s="84"/>
      <c r="B300" s="27"/>
      <c r="C300" s="27"/>
      <c r="D300" s="27"/>
      <c r="E300" s="27"/>
      <c r="F300" s="27"/>
      <c r="G300" s="27"/>
      <c r="H300" s="27"/>
      <c r="I300" s="27"/>
      <c r="J300" s="27"/>
      <c r="K300" s="27"/>
    </row>
    <row r="301" spans="1:11" x14ac:dyDescent="0.2">
      <c r="A301" s="84"/>
      <c r="B301" s="27"/>
      <c r="C301" s="27"/>
      <c r="D301" s="27"/>
      <c r="E301" s="27"/>
      <c r="F301" s="27"/>
      <c r="G301" s="27"/>
      <c r="H301" s="27"/>
      <c r="I301" s="27"/>
      <c r="J301" s="27"/>
      <c r="K301" s="27"/>
    </row>
    <row r="302" spans="1:11" x14ac:dyDescent="0.2">
      <c r="A302" s="84"/>
      <c r="B302" s="27"/>
      <c r="C302" s="27"/>
      <c r="D302" s="27"/>
      <c r="E302" s="27"/>
      <c r="F302" s="27"/>
      <c r="G302" s="27"/>
      <c r="H302" s="27"/>
      <c r="I302" s="27"/>
      <c r="J302" s="27"/>
      <c r="K302" s="27"/>
    </row>
    <row r="303" spans="1:11" x14ac:dyDescent="0.2">
      <c r="A303" s="84"/>
      <c r="B303" s="27"/>
      <c r="C303" s="27"/>
      <c r="D303" s="27"/>
      <c r="E303" s="27"/>
      <c r="F303" s="27"/>
      <c r="G303" s="27"/>
      <c r="H303" s="27"/>
      <c r="I303" s="27"/>
      <c r="J303" s="27"/>
      <c r="K303" s="27"/>
    </row>
    <row r="304" spans="1:11" x14ac:dyDescent="0.2">
      <c r="A304" s="84"/>
      <c r="B304" s="27"/>
      <c r="C304" s="27"/>
      <c r="D304" s="27"/>
      <c r="E304" s="27"/>
      <c r="F304" s="27"/>
      <c r="G304" s="27"/>
      <c r="H304" s="27"/>
      <c r="I304" s="27"/>
      <c r="J304" s="27"/>
      <c r="K304" s="27"/>
    </row>
    <row r="305" spans="1:11" x14ac:dyDescent="0.2">
      <c r="A305" s="84"/>
      <c r="B305" s="27"/>
      <c r="C305" s="27"/>
      <c r="D305" s="27"/>
      <c r="E305" s="27"/>
      <c r="F305" s="27"/>
      <c r="G305" s="27"/>
      <c r="H305" s="27"/>
      <c r="I305" s="27"/>
      <c r="J305" s="27"/>
      <c r="K305" s="27"/>
    </row>
    <row r="306" spans="1:11" x14ac:dyDescent="0.2">
      <c r="A306" s="84"/>
      <c r="B306" s="27"/>
      <c r="C306" s="27"/>
      <c r="D306" s="27"/>
      <c r="E306" s="27"/>
      <c r="F306" s="27"/>
      <c r="G306" s="27"/>
      <c r="H306" s="27"/>
      <c r="I306" s="27"/>
      <c r="J306" s="27"/>
      <c r="K306" s="27"/>
    </row>
    <row r="307" spans="1:11" x14ac:dyDescent="0.2">
      <c r="A307" s="84"/>
      <c r="B307" s="27"/>
      <c r="C307" s="27"/>
      <c r="D307" s="27"/>
      <c r="E307" s="27"/>
      <c r="F307" s="27"/>
      <c r="G307" s="27"/>
      <c r="H307" s="27"/>
      <c r="I307" s="27"/>
      <c r="J307" s="27"/>
      <c r="K307" s="27"/>
    </row>
    <row r="308" spans="1:11" x14ac:dyDescent="0.2">
      <c r="A308" s="84"/>
      <c r="B308" s="27"/>
      <c r="C308" s="27"/>
      <c r="D308" s="27"/>
      <c r="E308" s="27"/>
      <c r="F308" s="27"/>
      <c r="G308" s="27"/>
      <c r="H308" s="27"/>
      <c r="I308" s="27"/>
      <c r="J308" s="27"/>
      <c r="K308" s="27"/>
    </row>
    <row r="309" spans="1:11" x14ac:dyDescent="0.2">
      <c r="A309" s="84"/>
      <c r="B309" s="27"/>
      <c r="C309" s="27"/>
      <c r="D309" s="27"/>
      <c r="E309" s="27"/>
      <c r="F309" s="27"/>
      <c r="G309" s="27"/>
      <c r="H309" s="27"/>
      <c r="I309" s="27"/>
      <c r="J309" s="27"/>
      <c r="K309" s="27"/>
    </row>
    <row r="310" spans="1:11" x14ac:dyDescent="0.2">
      <c r="A310" s="84"/>
      <c r="B310" s="27"/>
      <c r="C310" s="27"/>
      <c r="D310" s="27"/>
      <c r="E310" s="27"/>
      <c r="F310" s="27"/>
      <c r="G310" s="27"/>
      <c r="H310" s="27"/>
      <c r="I310" s="27"/>
      <c r="J310" s="27"/>
      <c r="K310" s="27"/>
    </row>
    <row r="311" spans="1:11" x14ac:dyDescent="0.2">
      <c r="A311" s="84"/>
      <c r="B311" s="27"/>
      <c r="C311" s="27"/>
      <c r="D311" s="27"/>
      <c r="E311" s="27"/>
      <c r="F311" s="27"/>
      <c r="G311" s="27"/>
      <c r="H311" s="27"/>
      <c r="I311" s="27"/>
      <c r="J311" s="27"/>
      <c r="K311" s="27"/>
    </row>
    <row r="312" spans="1:11" x14ac:dyDescent="0.2">
      <c r="A312" s="84"/>
      <c r="B312" s="27"/>
      <c r="C312" s="27"/>
      <c r="D312" s="27"/>
      <c r="E312" s="27"/>
      <c r="F312" s="27"/>
      <c r="G312" s="27"/>
      <c r="H312" s="27"/>
      <c r="I312" s="27"/>
      <c r="J312" s="27"/>
      <c r="K312" s="27"/>
    </row>
    <row r="313" spans="1:11" x14ac:dyDescent="0.2">
      <c r="A313" s="84"/>
      <c r="B313" s="27"/>
      <c r="C313" s="27"/>
      <c r="D313" s="27"/>
      <c r="E313" s="27"/>
      <c r="F313" s="27"/>
      <c r="G313" s="27"/>
      <c r="H313" s="27"/>
      <c r="I313" s="27"/>
      <c r="J313" s="27"/>
      <c r="K313" s="27"/>
    </row>
    <row r="314" spans="1:11" x14ac:dyDescent="0.2">
      <c r="A314" s="84"/>
      <c r="B314" s="27"/>
      <c r="C314" s="27"/>
      <c r="D314" s="27"/>
      <c r="E314" s="27"/>
      <c r="F314" s="27"/>
      <c r="G314" s="27"/>
      <c r="H314" s="27"/>
      <c r="I314" s="27"/>
      <c r="J314" s="27"/>
      <c r="K314" s="27"/>
    </row>
    <row r="315" spans="1:11" x14ac:dyDescent="0.2">
      <c r="A315" s="84"/>
      <c r="B315" s="27"/>
      <c r="C315" s="27"/>
      <c r="D315" s="27"/>
      <c r="E315" s="27"/>
      <c r="F315" s="27"/>
      <c r="G315" s="27"/>
      <c r="H315" s="27"/>
      <c r="I315" s="27"/>
      <c r="J315" s="27"/>
      <c r="K315" s="27"/>
    </row>
    <row r="316" spans="1:11" x14ac:dyDescent="0.2">
      <c r="A316" s="84"/>
      <c r="B316" s="27"/>
      <c r="C316" s="27"/>
      <c r="D316" s="27"/>
      <c r="E316" s="27"/>
      <c r="F316" s="27"/>
      <c r="G316" s="27"/>
      <c r="H316" s="27"/>
      <c r="I316" s="27"/>
      <c r="J316" s="27"/>
      <c r="K316" s="27"/>
    </row>
    <row r="317" spans="1:11" x14ac:dyDescent="0.2">
      <c r="A317" s="84"/>
      <c r="B317" s="27"/>
      <c r="C317" s="27"/>
      <c r="D317" s="27"/>
      <c r="E317" s="27"/>
      <c r="F317" s="27"/>
      <c r="G317" s="27"/>
      <c r="H317" s="27"/>
      <c r="I317" s="27"/>
      <c r="J317" s="27"/>
      <c r="K317" s="27"/>
    </row>
    <row r="318" spans="1:11" x14ac:dyDescent="0.2">
      <c r="A318" s="84"/>
      <c r="B318" s="27"/>
      <c r="C318" s="27"/>
      <c r="D318" s="27"/>
      <c r="E318" s="27"/>
      <c r="F318" s="27"/>
      <c r="G318" s="27"/>
      <c r="H318" s="27"/>
      <c r="I318" s="27"/>
      <c r="J318" s="27"/>
      <c r="K318" s="27"/>
    </row>
    <row r="319" spans="1:11" x14ac:dyDescent="0.2">
      <c r="A319" s="84"/>
      <c r="B319" s="27"/>
      <c r="C319" s="27"/>
      <c r="D319" s="27"/>
      <c r="E319" s="27"/>
      <c r="F319" s="27"/>
      <c r="G319" s="27"/>
      <c r="H319" s="27"/>
      <c r="I319" s="27"/>
      <c r="J319" s="27"/>
      <c r="K319" s="27"/>
    </row>
    <row r="320" spans="1:11" x14ac:dyDescent="0.2">
      <c r="A320" s="84"/>
      <c r="B320" s="27"/>
      <c r="C320" s="27"/>
      <c r="D320" s="27"/>
      <c r="E320" s="27"/>
      <c r="F320" s="27"/>
      <c r="G320" s="27"/>
      <c r="H320" s="27"/>
      <c r="I320" s="27"/>
      <c r="J320" s="27"/>
      <c r="K320" s="27"/>
    </row>
    <row r="321" spans="1:11" x14ac:dyDescent="0.2">
      <c r="A321" s="84"/>
      <c r="B321" s="27"/>
      <c r="C321" s="27"/>
      <c r="D321" s="27"/>
      <c r="E321" s="27"/>
      <c r="F321" s="27"/>
      <c r="G321" s="27"/>
      <c r="H321" s="27"/>
      <c r="I321" s="27"/>
      <c r="J321" s="27"/>
      <c r="K321" s="27"/>
    </row>
    <row r="322" spans="1:11" x14ac:dyDescent="0.2">
      <c r="A322" s="84"/>
      <c r="B322" s="27"/>
      <c r="C322" s="27"/>
      <c r="D322" s="27"/>
      <c r="E322" s="27"/>
      <c r="F322" s="27"/>
      <c r="G322" s="27"/>
      <c r="H322" s="27"/>
      <c r="I322" s="27"/>
      <c r="J322" s="27"/>
      <c r="K322" s="27"/>
    </row>
    <row r="323" spans="1:11" x14ac:dyDescent="0.2">
      <c r="A323" s="84"/>
      <c r="B323" s="27"/>
      <c r="C323" s="27"/>
      <c r="D323" s="27"/>
      <c r="E323" s="27"/>
      <c r="F323" s="27"/>
      <c r="G323" s="27"/>
      <c r="H323" s="27"/>
      <c r="I323" s="27"/>
      <c r="J323" s="27"/>
      <c r="K323" s="27"/>
    </row>
    <row r="324" spans="1:11" x14ac:dyDescent="0.2">
      <c r="A324" s="84"/>
      <c r="B324" s="27"/>
      <c r="C324" s="27"/>
      <c r="D324" s="27"/>
      <c r="E324" s="27"/>
      <c r="F324" s="27"/>
      <c r="G324" s="27"/>
      <c r="H324" s="27"/>
      <c r="I324" s="27"/>
      <c r="J324" s="27"/>
      <c r="K324" s="27"/>
    </row>
    <row r="325" spans="1:11" x14ac:dyDescent="0.2">
      <c r="A325" s="84"/>
      <c r="B325" s="27"/>
      <c r="C325" s="27"/>
      <c r="D325" s="27"/>
      <c r="E325" s="27"/>
      <c r="F325" s="27"/>
      <c r="G325" s="27"/>
      <c r="H325" s="27"/>
      <c r="I325" s="27"/>
      <c r="J325" s="27"/>
      <c r="K325" s="27"/>
    </row>
    <row r="326" spans="1:11" x14ac:dyDescent="0.2">
      <c r="A326" s="84"/>
      <c r="B326" s="27"/>
      <c r="C326" s="27"/>
      <c r="D326" s="27"/>
      <c r="E326" s="27"/>
      <c r="F326" s="27"/>
      <c r="G326" s="27"/>
      <c r="H326" s="27"/>
      <c r="I326" s="27"/>
      <c r="J326" s="27"/>
      <c r="K326" s="27"/>
    </row>
    <row r="327" spans="1:11" x14ac:dyDescent="0.2">
      <c r="A327" s="84"/>
      <c r="B327" s="27"/>
      <c r="C327" s="27"/>
      <c r="D327" s="27"/>
      <c r="E327" s="27"/>
      <c r="F327" s="27"/>
      <c r="G327" s="27"/>
      <c r="H327" s="27"/>
      <c r="I327" s="27"/>
      <c r="J327" s="27"/>
      <c r="K327" s="27"/>
    </row>
    <row r="328" spans="1:11" x14ac:dyDescent="0.2">
      <c r="A328" s="84"/>
      <c r="B328" s="27"/>
      <c r="C328" s="27"/>
      <c r="D328" s="27"/>
      <c r="E328" s="27"/>
      <c r="F328" s="27"/>
      <c r="G328" s="27"/>
      <c r="H328" s="27"/>
      <c r="I328" s="27"/>
      <c r="J328" s="27"/>
      <c r="K328" s="27"/>
    </row>
    <row r="329" spans="1:11" x14ac:dyDescent="0.2">
      <c r="A329" s="84"/>
      <c r="B329" s="27"/>
      <c r="C329" s="27"/>
      <c r="D329" s="27"/>
      <c r="E329" s="27"/>
      <c r="F329" s="27"/>
      <c r="G329" s="27"/>
      <c r="H329" s="27"/>
      <c r="I329" s="27"/>
      <c r="J329" s="27"/>
      <c r="K329" s="27"/>
    </row>
    <row r="330" spans="1:11" x14ac:dyDescent="0.2">
      <c r="A330" s="84"/>
      <c r="B330" s="27"/>
      <c r="C330" s="27"/>
      <c r="D330" s="27"/>
      <c r="E330" s="27"/>
      <c r="F330" s="27"/>
      <c r="G330" s="27"/>
      <c r="H330" s="27"/>
      <c r="I330" s="27"/>
      <c r="J330" s="27"/>
      <c r="K330" s="27"/>
    </row>
    <row r="331" spans="1:11" x14ac:dyDescent="0.2">
      <c r="A331" s="84"/>
      <c r="B331" s="27"/>
      <c r="C331" s="27"/>
      <c r="D331" s="27"/>
      <c r="E331" s="27"/>
      <c r="F331" s="27"/>
      <c r="G331" s="27"/>
      <c r="H331" s="27"/>
      <c r="I331" s="27"/>
      <c r="J331" s="27"/>
      <c r="K331" s="27"/>
    </row>
    <row r="332" spans="1:11" x14ac:dyDescent="0.2">
      <c r="A332" s="84"/>
      <c r="B332" s="27"/>
      <c r="C332" s="27"/>
      <c r="D332" s="27"/>
      <c r="E332" s="27"/>
      <c r="F332" s="27"/>
      <c r="G332" s="27"/>
      <c r="H332" s="27"/>
      <c r="I332" s="27"/>
      <c r="J332" s="27"/>
      <c r="K332" s="27"/>
    </row>
    <row r="333" spans="1:11" x14ac:dyDescent="0.2">
      <c r="A333" s="84"/>
      <c r="B333" s="27"/>
      <c r="C333" s="27"/>
      <c r="D333" s="27"/>
      <c r="E333" s="27"/>
      <c r="F333" s="27"/>
      <c r="G333" s="27"/>
      <c r="H333" s="27"/>
      <c r="I333" s="27"/>
      <c r="J333" s="27"/>
      <c r="K333" s="27"/>
    </row>
    <row r="334" spans="1:11" x14ac:dyDescent="0.2">
      <c r="A334" s="84"/>
      <c r="B334" s="27"/>
      <c r="C334" s="27"/>
      <c r="D334" s="27"/>
      <c r="E334" s="27"/>
      <c r="F334" s="27"/>
      <c r="G334" s="27"/>
      <c r="H334" s="27"/>
      <c r="I334" s="27"/>
      <c r="J334" s="27"/>
      <c r="K334" s="27"/>
    </row>
    <row r="335" spans="1:11" x14ac:dyDescent="0.2">
      <c r="A335" s="84"/>
      <c r="B335" s="27"/>
      <c r="C335" s="27"/>
      <c r="D335" s="27"/>
      <c r="E335" s="27"/>
      <c r="F335" s="27"/>
      <c r="G335" s="27"/>
      <c r="H335" s="27"/>
      <c r="I335" s="27"/>
      <c r="J335" s="27"/>
      <c r="K335" s="27"/>
    </row>
    <row r="336" spans="1:11" x14ac:dyDescent="0.2">
      <c r="A336" s="84"/>
      <c r="B336" s="27"/>
      <c r="C336" s="27"/>
      <c r="D336" s="27"/>
      <c r="E336" s="27"/>
      <c r="F336" s="27"/>
      <c r="G336" s="27"/>
      <c r="H336" s="27"/>
      <c r="I336" s="27"/>
      <c r="J336" s="27"/>
      <c r="K336" s="27"/>
    </row>
    <row r="337" spans="1:11" x14ac:dyDescent="0.2">
      <c r="A337" s="84"/>
      <c r="B337" s="27"/>
      <c r="C337" s="27"/>
      <c r="D337" s="27"/>
      <c r="E337" s="27"/>
      <c r="F337" s="27"/>
      <c r="G337" s="27"/>
      <c r="H337" s="27"/>
      <c r="I337" s="27"/>
      <c r="J337" s="27"/>
      <c r="K337" s="27"/>
    </row>
    <row r="338" spans="1:11" x14ac:dyDescent="0.2">
      <c r="A338" s="84"/>
      <c r="B338" s="27"/>
      <c r="C338" s="27"/>
      <c r="D338" s="27"/>
      <c r="E338" s="27"/>
      <c r="F338" s="27"/>
      <c r="G338" s="27"/>
      <c r="H338" s="27"/>
      <c r="I338" s="27"/>
      <c r="J338" s="27"/>
      <c r="K338" s="27"/>
    </row>
    <row r="339" spans="1:11" x14ac:dyDescent="0.2">
      <c r="A339" s="84"/>
      <c r="B339" s="27"/>
      <c r="C339" s="27"/>
      <c r="D339" s="27"/>
      <c r="E339" s="27"/>
      <c r="F339" s="27"/>
      <c r="G339" s="27"/>
      <c r="H339" s="27"/>
      <c r="I339" s="27"/>
      <c r="J339" s="27"/>
      <c r="K339" s="27"/>
    </row>
    <row r="340" spans="1:11" x14ac:dyDescent="0.2">
      <c r="A340" s="84"/>
      <c r="B340" s="27"/>
      <c r="C340" s="27"/>
      <c r="D340" s="27"/>
      <c r="E340" s="27"/>
      <c r="F340" s="27"/>
      <c r="G340" s="27"/>
      <c r="H340" s="27"/>
      <c r="I340" s="27"/>
      <c r="J340" s="27"/>
      <c r="K340" s="27"/>
    </row>
    <row r="341" spans="1:11" x14ac:dyDescent="0.2">
      <c r="A341" s="84"/>
      <c r="B341" s="27"/>
      <c r="C341" s="27"/>
      <c r="D341" s="27"/>
      <c r="E341" s="27"/>
      <c r="F341" s="27"/>
      <c r="G341" s="27"/>
      <c r="H341" s="27"/>
      <c r="I341" s="27"/>
      <c r="J341" s="27"/>
      <c r="K341" s="27"/>
    </row>
    <row r="342" spans="1:11" x14ac:dyDescent="0.2">
      <c r="A342" s="84"/>
      <c r="B342" s="27"/>
      <c r="C342" s="27"/>
      <c r="D342" s="27"/>
      <c r="E342" s="27"/>
      <c r="F342" s="27"/>
      <c r="G342" s="27"/>
      <c r="H342" s="27"/>
      <c r="I342" s="27"/>
      <c r="J342" s="27"/>
      <c r="K342" s="27"/>
    </row>
    <row r="343" spans="1:11" x14ac:dyDescent="0.2">
      <c r="A343" s="84"/>
      <c r="B343" s="27"/>
      <c r="C343" s="27"/>
      <c r="D343" s="27"/>
      <c r="E343" s="27"/>
      <c r="F343" s="27"/>
      <c r="G343" s="27"/>
      <c r="H343" s="27"/>
      <c r="I343" s="27"/>
      <c r="J343" s="27"/>
      <c r="K343" s="27"/>
    </row>
    <row r="344" spans="1:11" x14ac:dyDescent="0.2">
      <c r="A344" s="84"/>
      <c r="B344" s="27"/>
      <c r="C344" s="27"/>
      <c r="D344" s="27"/>
      <c r="E344" s="27"/>
      <c r="F344" s="27"/>
      <c r="G344" s="27"/>
      <c r="H344" s="27"/>
      <c r="I344" s="27"/>
      <c r="J344" s="27"/>
      <c r="K344" s="27"/>
    </row>
    <row r="345" spans="1:11" x14ac:dyDescent="0.2">
      <c r="A345" s="84"/>
      <c r="B345" s="27"/>
      <c r="C345" s="27"/>
      <c r="D345" s="27"/>
      <c r="E345" s="27"/>
      <c r="F345" s="27"/>
      <c r="G345" s="27"/>
      <c r="H345" s="27"/>
      <c r="I345" s="27"/>
      <c r="J345" s="27"/>
      <c r="K345" s="27"/>
    </row>
    <row r="346" spans="1:11" x14ac:dyDescent="0.2">
      <c r="A346" s="84"/>
      <c r="B346" s="27"/>
      <c r="C346" s="27"/>
      <c r="D346" s="27"/>
      <c r="E346" s="27"/>
      <c r="F346" s="27"/>
      <c r="G346" s="27"/>
      <c r="H346" s="27"/>
      <c r="I346" s="27"/>
      <c r="J346" s="27"/>
      <c r="K346" s="27"/>
    </row>
    <row r="347" spans="1:11" x14ac:dyDescent="0.2">
      <c r="A347" s="84"/>
      <c r="B347" s="27"/>
      <c r="C347" s="27"/>
      <c r="D347" s="27"/>
      <c r="E347" s="27"/>
      <c r="F347" s="27"/>
      <c r="G347" s="27"/>
      <c r="H347" s="27"/>
      <c r="I347" s="27"/>
      <c r="J347" s="27"/>
      <c r="K347" s="27"/>
    </row>
    <row r="348" spans="1:11" x14ac:dyDescent="0.2">
      <c r="A348" s="84"/>
      <c r="B348" s="27"/>
      <c r="C348" s="27"/>
      <c r="D348" s="27"/>
      <c r="E348" s="27"/>
      <c r="F348" s="27"/>
      <c r="G348" s="27"/>
      <c r="H348" s="27"/>
      <c r="I348" s="27"/>
      <c r="J348" s="27"/>
      <c r="K348" s="27"/>
    </row>
    <row r="349" spans="1:11" x14ac:dyDescent="0.2">
      <c r="A349" s="84"/>
      <c r="B349" s="27"/>
      <c r="C349" s="27"/>
      <c r="D349" s="27"/>
      <c r="E349" s="27"/>
      <c r="F349" s="27"/>
      <c r="G349" s="27"/>
      <c r="H349" s="27"/>
      <c r="I349" s="27"/>
      <c r="J349" s="27"/>
      <c r="K349" s="27"/>
    </row>
    <row r="350" spans="1:11" x14ac:dyDescent="0.2">
      <c r="A350" s="84"/>
      <c r="B350" s="27"/>
      <c r="C350" s="27"/>
      <c r="D350" s="27"/>
      <c r="E350" s="27"/>
      <c r="F350" s="27"/>
      <c r="G350" s="27"/>
      <c r="H350" s="27"/>
      <c r="I350" s="27"/>
      <c r="J350" s="27"/>
      <c r="K350" s="27"/>
    </row>
    <row r="351" spans="1:11" x14ac:dyDescent="0.2">
      <c r="A351" s="84"/>
      <c r="B351" s="27"/>
      <c r="C351" s="27"/>
      <c r="D351" s="27"/>
      <c r="E351" s="27"/>
      <c r="F351" s="27"/>
      <c r="G351" s="27"/>
      <c r="H351" s="27"/>
      <c r="I351" s="27"/>
      <c r="J351" s="27"/>
      <c r="K351" s="27"/>
    </row>
    <row r="352" spans="1:11" x14ac:dyDescent="0.2">
      <c r="A352" s="84"/>
      <c r="B352" s="27"/>
      <c r="C352" s="27"/>
      <c r="D352" s="27"/>
      <c r="E352" s="27"/>
      <c r="F352" s="27"/>
      <c r="G352" s="27"/>
      <c r="H352" s="27"/>
      <c r="I352" s="27"/>
      <c r="J352" s="27"/>
      <c r="K352" s="27"/>
    </row>
    <row r="353" spans="1:11" x14ac:dyDescent="0.2">
      <c r="A353" s="84"/>
      <c r="B353" s="27"/>
      <c r="C353" s="27"/>
      <c r="D353" s="27"/>
      <c r="E353" s="27"/>
      <c r="F353" s="27"/>
      <c r="G353" s="27"/>
      <c r="H353" s="27"/>
      <c r="I353" s="27"/>
      <c r="J353" s="27"/>
      <c r="K353" s="27"/>
    </row>
    <row r="354" spans="1:11" x14ac:dyDescent="0.2">
      <c r="A354" s="84"/>
      <c r="B354" s="27"/>
      <c r="C354" s="27"/>
      <c r="D354" s="27"/>
      <c r="E354" s="27"/>
      <c r="F354" s="27"/>
      <c r="G354" s="27"/>
      <c r="H354" s="27"/>
      <c r="I354" s="27"/>
      <c r="J354" s="27"/>
      <c r="K354" s="27"/>
    </row>
    <row r="355" spans="1:11" x14ac:dyDescent="0.2">
      <c r="A355" s="84"/>
      <c r="B355" s="27"/>
      <c r="C355" s="27"/>
      <c r="D355" s="27"/>
      <c r="E355" s="27"/>
      <c r="F355" s="27"/>
      <c r="G355" s="27"/>
      <c r="H355" s="27"/>
      <c r="I355" s="27"/>
      <c r="J355" s="27"/>
      <c r="K355" s="27"/>
    </row>
    <row r="356" spans="1:11" x14ac:dyDescent="0.2">
      <c r="A356" s="84"/>
      <c r="B356" s="27"/>
      <c r="C356" s="27"/>
      <c r="D356" s="27"/>
      <c r="E356" s="27"/>
      <c r="F356" s="27"/>
      <c r="G356" s="27"/>
      <c r="H356" s="27"/>
      <c r="I356" s="27"/>
      <c r="J356" s="27"/>
      <c r="K356" s="27"/>
    </row>
    <row r="357" spans="1:11" x14ac:dyDescent="0.2">
      <c r="A357" s="84"/>
      <c r="B357" s="27"/>
      <c r="C357" s="27"/>
      <c r="D357" s="27"/>
      <c r="E357" s="27"/>
      <c r="F357" s="27"/>
      <c r="G357" s="27"/>
      <c r="H357" s="27"/>
      <c r="I357" s="27"/>
      <c r="J357" s="27"/>
      <c r="K357" s="27"/>
    </row>
    <row r="358" spans="1:11" x14ac:dyDescent="0.2">
      <c r="A358" s="84"/>
      <c r="B358" s="27"/>
      <c r="C358" s="27"/>
      <c r="D358" s="27"/>
      <c r="E358" s="27"/>
      <c r="F358" s="27"/>
      <c r="G358" s="27"/>
      <c r="H358" s="27"/>
      <c r="I358" s="27"/>
      <c r="J358" s="27"/>
      <c r="K358" s="27"/>
    </row>
    <row r="359" spans="1:11" x14ac:dyDescent="0.2">
      <c r="A359" s="84"/>
      <c r="B359" s="27"/>
      <c r="C359" s="27"/>
      <c r="D359" s="27"/>
      <c r="E359" s="27"/>
      <c r="F359" s="27"/>
      <c r="G359" s="27"/>
      <c r="H359" s="27"/>
      <c r="I359" s="27"/>
      <c r="J359" s="27"/>
      <c r="K359" s="27"/>
    </row>
    <row r="360" spans="1:11" x14ac:dyDescent="0.2">
      <c r="A360" s="84"/>
      <c r="B360" s="27"/>
      <c r="C360" s="27"/>
      <c r="D360" s="27"/>
      <c r="E360" s="27"/>
      <c r="F360" s="27"/>
      <c r="G360" s="27"/>
      <c r="H360" s="27"/>
      <c r="I360" s="27"/>
      <c r="J360" s="27"/>
      <c r="K360" s="27"/>
    </row>
    <row r="361" spans="1:11" x14ac:dyDescent="0.2">
      <c r="A361" s="84"/>
      <c r="B361" s="27"/>
      <c r="C361" s="27"/>
      <c r="D361" s="27"/>
      <c r="E361" s="27"/>
      <c r="F361" s="27"/>
      <c r="G361" s="27"/>
      <c r="H361" s="27"/>
      <c r="I361" s="27"/>
      <c r="J361" s="27"/>
      <c r="K361" s="27"/>
    </row>
    <row r="362" spans="1:11" x14ac:dyDescent="0.2">
      <c r="A362" s="84"/>
      <c r="B362" s="27"/>
      <c r="C362" s="27"/>
      <c r="D362" s="27"/>
      <c r="E362" s="27"/>
      <c r="F362" s="27"/>
      <c r="G362" s="27"/>
      <c r="H362" s="27"/>
      <c r="I362" s="27"/>
      <c r="J362" s="27"/>
      <c r="K362" s="27"/>
    </row>
    <row r="363" spans="1:11" x14ac:dyDescent="0.2">
      <c r="A363" s="84"/>
      <c r="B363" s="27"/>
      <c r="C363" s="27"/>
      <c r="D363" s="27"/>
      <c r="E363" s="27"/>
      <c r="F363" s="27"/>
      <c r="G363" s="27"/>
      <c r="H363" s="27"/>
      <c r="I363" s="27"/>
      <c r="J363" s="27"/>
      <c r="K363" s="27"/>
    </row>
    <row r="364" spans="1:11" x14ac:dyDescent="0.2">
      <c r="A364" s="84"/>
      <c r="B364" s="27"/>
      <c r="C364" s="27"/>
      <c r="D364" s="27"/>
      <c r="E364" s="27"/>
      <c r="F364" s="27"/>
      <c r="G364" s="27"/>
      <c r="H364" s="27"/>
      <c r="I364" s="27"/>
      <c r="J364" s="27"/>
      <c r="K364" s="27"/>
    </row>
    <row r="365" spans="1:11" x14ac:dyDescent="0.2">
      <c r="A365" s="84"/>
      <c r="B365" s="27"/>
      <c r="C365" s="27"/>
      <c r="D365" s="27"/>
      <c r="E365" s="27"/>
      <c r="F365" s="27"/>
      <c r="G365" s="27"/>
      <c r="H365" s="27"/>
      <c r="I365" s="27"/>
      <c r="J365" s="27"/>
      <c r="K365" s="27"/>
    </row>
    <row r="366" spans="1:11" x14ac:dyDescent="0.2">
      <c r="A366" s="84"/>
      <c r="B366" s="27"/>
      <c r="C366" s="27"/>
      <c r="D366" s="27"/>
      <c r="E366" s="27"/>
      <c r="F366" s="27"/>
      <c r="G366" s="27"/>
      <c r="H366" s="27"/>
      <c r="I366" s="27"/>
      <c r="J366" s="27"/>
      <c r="K366" s="27"/>
    </row>
    <row r="367" spans="1:11" x14ac:dyDescent="0.2">
      <c r="A367" s="84"/>
      <c r="B367" s="27"/>
      <c r="C367" s="27"/>
      <c r="D367" s="27"/>
      <c r="E367" s="27"/>
      <c r="F367" s="27"/>
      <c r="G367" s="27"/>
      <c r="H367" s="27"/>
      <c r="I367" s="27"/>
      <c r="J367" s="27"/>
      <c r="K367" s="27"/>
    </row>
    <row r="368" spans="1:11" x14ac:dyDescent="0.2">
      <c r="A368" s="84"/>
      <c r="B368" s="27"/>
      <c r="C368" s="27"/>
      <c r="D368" s="27"/>
      <c r="E368" s="27"/>
      <c r="F368" s="27"/>
      <c r="G368" s="27"/>
      <c r="H368" s="27"/>
      <c r="I368" s="27"/>
      <c r="J368" s="27"/>
      <c r="K368" s="27"/>
    </row>
    <row r="369" spans="1:11" x14ac:dyDescent="0.2">
      <c r="A369" s="84"/>
      <c r="B369" s="27"/>
      <c r="C369" s="27"/>
      <c r="D369" s="27"/>
      <c r="E369" s="27"/>
      <c r="F369" s="27"/>
      <c r="G369" s="27"/>
      <c r="H369" s="27"/>
      <c r="I369" s="27"/>
      <c r="J369" s="27"/>
      <c r="K369" s="27"/>
    </row>
    <row r="370" spans="1:11" x14ac:dyDescent="0.2">
      <c r="A370" s="84"/>
      <c r="B370" s="27"/>
      <c r="C370" s="27"/>
      <c r="D370" s="27"/>
      <c r="E370" s="27"/>
      <c r="F370" s="27"/>
      <c r="G370" s="27"/>
      <c r="H370" s="27"/>
      <c r="I370" s="27"/>
      <c r="J370" s="27"/>
      <c r="K370" s="27"/>
    </row>
    <row r="371" spans="1:11" x14ac:dyDescent="0.2">
      <c r="A371" s="84"/>
      <c r="B371" s="27"/>
      <c r="C371" s="27"/>
      <c r="D371" s="27"/>
      <c r="E371" s="27"/>
      <c r="F371" s="27"/>
      <c r="G371" s="27"/>
      <c r="H371" s="27"/>
      <c r="I371" s="27"/>
      <c r="J371" s="27"/>
      <c r="K371" s="27"/>
    </row>
    <row r="372" spans="1:11" x14ac:dyDescent="0.2">
      <c r="A372" s="84"/>
      <c r="B372" s="27"/>
      <c r="C372" s="27"/>
      <c r="D372" s="27"/>
      <c r="E372" s="27"/>
      <c r="F372" s="27"/>
      <c r="G372" s="27"/>
      <c r="H372" s="27"/>
      <c r="I372" s="27"/>
      <c r="J372" s="27"/>
      <c r="K372" s="27"/>
    </row>
    <row r="373" spans="1:11" x14ac:dyDescent="0.2">
      <c r="A373" s="84"/>
      <c r="B373" s="27"/>
      <c r="C373" s="27"/>
      <c r="D373" s="27"/>
      <c r="E373" s="27"/>
      <c r="F373" s="27"/>
      <c r="G373" s="27"/>
      <c r="H373" s="27"/>
      <c r="I373" s="27"/>
      <c r="J373" s="27"/>
      <c r="K373" s="27"/>
    </row>
    <row r="374" spans="1:11" x14ac:dyDescent="0.2">
      <c r="A374" s="84"/>
      <c r="B374" s="27"/>
      <c r="C374" s="27"/>
      <c r="D374" s="27"/>
      <c r="E374" s="27"/>
      <c r="F374" s="27"/>
      <c r="G374" s="27"/>
      <c r="H374" s="27"/>
      <c r="I374" s="27"/>
      <c r="J374" s="27"/>
      <c r="K374" s="27"/>
    </row>
    <row r="375" spans="1:11" x14ac:dyDescent="0.2">
      <c r="A375" s="84"/>
      <c r="B375" s="27"/>
      <c r="C375" s="27"/>
      <c r="D375" s="27"/>
      <c r="E375" s="27"/>
      <c r="F375" s="27"/>
      <c r="G375" s="27"/>
      <c r="H375" s="27"/>
      <c r="I375" s="27"/>
      <c r="J375" s="27"/>
      <c r="K375" s="27"/>
    </row>
    <row r="376" spans="1:11" x14ac:dyDescent="0.2">
      <c r="A376" s="84"/>
      <c r="B376" s="27"/>
      <c r="C376" s="27"/>
      <c r="D376" s="27"/>
      <c r="E376" s="27"/>
      <c r="F376" s="27"/>
      <c r="G376" s="27"/>
      <c r="H376" s="27"/>
      <c r="I376" s="27"/>
      <c r="J376" s="27"/>
      <c r="K376" s="27"/>
    </row>
    <row r="377" spans="1:11" x14ac:dyDescent="0.2">
      <c r="A377" s="84"/>
      <c r="B377" s="27"/>
      <c r="C377" s="27"/>
      <c r="D377" s="27"/>
      <c r="E377" s="27"/>
      <c r="F377" s="27"/>
      <c r="G377" s="27"/>
      <c r="H377" s="27"/>
      <c r="I377" s="27"/>
      <c r="J377" s="27"/>
      <c r="K377" s="27"/>
    </row>
    <row r="378" spans="1:11" x14ac:dyDescent="0.2">
      <c r="A378" s="84"/>
      <c r="B378" s="27"/>
      <c r="C378" s="27"/>
      <c r="D378" s="27"/>
      <c r="E378" s="27"/>
      <c r="F378" s="27"/>
      <c r="G378" s="27"/>
      <c r="H378" s="27"/>
      <c r="I378" s="27"/>
      <c r="J378" s="27"/>
      <c r="K378" s="27"/>
    </row>
    <row r="379" spans="1:11" x14ac:dyDescent="0.2">
      <c r="A379" s="84"/>
      <c r="B379" s="27"/>
      <c r="C379" s="27"/>
      <c r="D379" s="27"/>
      <c r="E379" s="27"/>
      <c r="F379" s="27"/>
      <c r="G379" s="27"/>
      <c r="H379" s="27"/>
      <c r="I379" s="27"/>
      <c r="J379" s="27"/>
      <c r="K379" s="27"/>
    </row>
    <row r="380" spans="1:11" x14ac:dyDescent="0.2">
      <c r="A380" s="84"/>
      <c r="B380" s="27"/>
      <c r="C380" s="27"/>
      <c r="D380" s="27"/>
      <c r="E380" s="27"/>
      <c r="F380" s="27"/>
      <c r="G380" s="27"/>
      <c r="H380" s="27"/>
      <c r="I380" s="27"/>
      <c r="J380" s="27"/>
      <c r="K380" s="27"/>
    </row>
    <row r="381" spans="1:11" x14ac:dyDescent="0.2">
      <c r="A381" s="84"/>
      <c r="B381" s="27"/>
      <c r="C381" s="27"/>
      <c r="D381" s="27"/>
      <c r="E381" s="27"/>
      <c r="F381" s="27"/>
      <c r="G381" s="27"/>
      <c r="H381" s="27"/>
      <c r="I381" s="27"/>
      <c r="J381" s="27"/>
      <c r="K381" s="27"/>
    </row>
    <row r="382" spans="1:11" x14ac:dyDescent="0.2">
      <c r="A382" s="84"/>
      <c r="B382" s="27"/>
      <c r="C382" s="27"/>
      <c r="D382" s="27"/>
      <c r="E382" s="27"/>
      <c r="F382" s="27"/>
      <c r="G382" s="27"/>
      <c r="H382" s="27"/>
      <c r="I382" s="27"/>
      <c r="J382" s="27"/>
      <c r="K382" s="27"/>
    </row>
    <row r="383" spans="1:11" x14ac:dyDescent="0.2">
      <c r="A383" s="84"/>
      <c r="B383" s="27"/>
      <c r="C383" s="27"/>
      <c r="D383" s="27"/>
      <c r="E383" s="27"/>
      <c r="F383" s="27"/>
      <c r="G383" s="27"/>
      <c r="H383" s="27"/>
      <c r="I383" s="27"/>
      <c r="J383" s="27"/>
      <c r="K383" s="27"/>
    </row>
    <row r="384" spans="1:11" x14ac:dyDescent="0.2">
      <c r="A384" s="84"/>
      <c r="B384" s="27"/>
      <c r="C384" s="27"/>
      <c r="D384" s="27"/>
      <c r="E384" s="27"/>
      <c r="F384" s="27"/>
      <c r="G384" s="27"/>
      <c r="H384" s="27"/>
      <c r="I384" s="27"/>
      <c r="J384" s="27"/>
      <c r="K384" s="27"/>
    </row>
    <row r="385" spans="1:11" x14ac:dyDescent="0.2">
      <c r="A385" s="84"/>
      <c r="B385" s="27"/>
      <c r="C385" s="27"/>
      <c r="D385" s="27"/>
      <c r="E385" s="27"/>
      <c r="F385" s="27"/>
      <c r="G385" s="27"/>
      <c r="H385" s="27"/>
      <c r="I385" s="27"/>
      <c r="J385" s="27"/>
      <c r="K385" s="27"/>
    </row>
    <row r="386" spans="1:11" x14ac:dyDescent="0.2">
      <c r="A386" s="84"/>
      <c r="B386" s="27"/>
      <c r="C386" s="27"/>
      <c r="D386" s="27"/>
      <c r="E386" s="27"/>
      <c r="F386" s="27"/>
      <c r="G386" s="27"/>
      <c r="H386" s="27"/>
      <c r="I386" s="27"/>
      <c r="J386" s="27"/>
      <c r="K386" s="27"/>
    </row>
    <row r="387" spans="1:11" x14ac:dyDescent="0.2">
      <c r="A387" s="84"/>
      <c r="B387" s="27"/>
      <c r="C387" s="27"/>
      <c r="D387" s="27"/>
      <c r="E387" s="27"/>
      <c r="F387" s="27"/>
      <c r="G387" s="27"/>
      <c r="H387" s="27"/>
      <c r="I387" s="27"/>
      <c r="J387" s="27"/>
      <c r="K387" s="27"/>
    </row>
    <row r="388" spans="1:11" x14ac:dyDescent="0.2">
      <c r="A388" s="84"/>
      <c r="B388" s="27"/>
      <c r="C388" s="27"/>
      <c r="D388" s="27"/>
      <c r="E388" s="27"/>
      <c r="F388" s="27"/>
      <c r="G388" s="27"/>
      <c r="H388" s="27"/>
      <c r="I388" s="27"/>
      <c r="J388" s="27"/>
      <c r="K388" s="27"/>
    </row>
    <row r="389" spans="1:11" x14ac:dyDescent="0.2">
      <c r="A389" s="84"/>
      <c r="B389" s="27"/>
      <c r="C389" s="27"/>
      <c r="D389" s="27"/>
      <c r="E389" s="27"/>
      <c r="F389" s="27"/>
      <c r="G389" s="27"/>
      <c r="H389" s="27"/>
      <c r="I389" s="27"/>
      <c r="J389" s="27"/>
      <c r="K389" s="27"/>
    </row>
    <row r="390" spans="1:11" x14ac:dyDescent="0.2">
      <c r="A390" s="84"/>
      <c r="B390" s="27"/>
      <c r="C390" s="27"/>
      <c r="D390" s="27"/>
      <c r="E390" s="27"/>
      <c r="F390" s="27"/>
      <c r="G390" s="27"/>
      <c r="H390" s="27"/>
      <c r="I390" s="27"/>
      <c r="J390" s="27"/>
      <c r="K390" s="27"/>
    </row>
    <row r="391" spans="1:11" x14ac:dyDescent="0.2">
      <c r="A391" s="84"/>
      <c r="B391" s="27"/>
      <c r="C391" s="27"/>
      <c r="D391" s="27"/>
      <c r="E391" s="27"/>
      <c r="F391" s="27"/>
      <c r="G391" s="27"/>
      <c r="H391" s="27"/>
      <c r="I391" s="27"/>
      <c r="J391" s="27"/>
      <c r="K391" s="27"/>
    </row>
    <row r="392" spans="1:11" x14ac:dyDescent="0.2">
      <c r="A392" s="84"/>
      <c r="B392" s="27"/>
      <c r="C392" s="27"/>
      <c r="D392" s="27"/>
      <c r="E392" s="27"/>
      <c r="F392" s="27"/>
      <c r="G392" s="27"/>
      <c r="H392" s="27"/>
      <c r="I392" s="27"/>
      <c r="J392" s="27"/>
      <c r="K392" s="27"/>
    </row>
    <row r="393" spans="1:11" x14ac:dyDescent="0.2">
      <c r="A393" s="84"/>
      <c r="B393" s="27"/>
      <c r="C393" s="27"/>
      <c r="D393" s="27"/>
      <c r="E393" s="27"/>
      <c r="F393" s="27"/>
      <c r="G393" s="27"/>
      <c r="H393" s="27"/>
      <c r="I393" s="27"/>
      <c r="J393" s="27"/>
      <c r="K393" s="27"/>
    </row>
    <row r="394" spans="1:11" x14ac:dyDescent="0.2">
      <c r="A394" s="84"/>
      <c r="B394" s="27"/>
      <c r="C394" s="27"/>
      <c r="D394" s="27"/>
      <c r="E394" s="27"/>
      <c r="F394" s="27"/>
      <c r="G394" s="27"/>
      <c r="H394" s="27"/>
      <c r="I394" s="27"/>
      <c r="J394" s="27"/>
      <c r="K394" s="27"/>
    </row>
    <row r="395" spans="1:11" x14ac:dyDescent="0.2">
      <c r="A395" s="84"/>
      <c r="B395" s="27"/>
      <c r="C395" s="27"/>
      <c r="D395" s="27"/>
      <c r="E395" s="27"/>
      <c r="F395" s="27"/>
      <c r="G395" s="27"/>
      <c r="H395" s="27"/>
      <c r="I395" s="27"/>
      <c r="J395" s="27"/>
      <c r="K395" s="27"/>
    </row>
    <row r="396" spans="1:11" x14ac:dyDescent="0.2">
      <c r="A396" s="84"/>
      <c r="B396" s="27"/>
      <c r="C396" s="27"/>
      <c r="D396" s="27"/>
      <c r="E396" s="27"/>
      <c r="F396" s="27"/>
      <c r="G396" s="27"/>
      <c r="H396" s="27"/>
      <c r="I396" s="27"/>
      <c r="J396" s="27"/>
      <c r="K396" s="27"/>
    </row>
    <row r="397" spans="1:11" x14ac:dyDescent="0.2">
      <c r="A397" s="84"/>
      <c r="B397" s="27"/>
      <c r="C397" s="27"/>
      <c r="D397" s="27"/>
      <c r="E397" s="27"/>
      <c r="F397" s="27"/>
      <c r="G397" s="27"/>
      <c r="H397" s="27"/>
      <c r="I397" s="27"/>
      <c r="J397" s="27"/>
      <c r="K397" s="27"/>
    </row>
    <row r="398" spans="1:11" x14ac:dyDescent="0.2">
      <c r="A398" s="84"/>
      <c r="B398" s="27"/>
      <c r="C398" s="27"/>
      <c r="D398" s="27"/>
      <c r="E398" s="27"/>
      <c r="F398" s="27"/>
      <c r="G398" s="27"/>
      <c r="H398" s="27"/>
      <c r="I398" s="27"/>
      <c r="J398" s="27"/>
      <c r="K398" s="27"/>
    </row>
    <row r="399" spans="1:11" x14ac:dyDescent="0.2">
      <c r="A399" s="84"/>
      <c r="B399" s="27"/>
      <c r="C399" s="27"/>
      <c r="D399" s="27"/>
      <c r="E399" s="27"/>
      <c r="F399" s="27"/>
      <c r="G399" s="27"/>
      <c r="H399" s="27"/>
      <c r="I399" s="27"/>
      <c r="J399" s="27"/>
      <c r="K399" s="27"/>
    </row>
    <row r="400" spans="1:11" x14ac:dyDescent="0.2">
      <c r="A400" s="84"/>
      <c r="B400" s="27"/>
      <c r="C400" s="27"/>
      <c r="D400" s="27"/>
      <c r="E400" s="27"/>
      <c r="F400" s="27"/>
      <c r="G400" s="27"/>
      <c r="H400" s="27"/>
      <c r="I400" s="27"/>
      <c r="J400" s="27"/>
      <c r="K400" s="27"/>
    </row>
    <row r="401" spans="1:11" x14ac:dyDescent="0.2">
      <c r="A401" s="84"/>
      <c r="B401" s="27"/>
      <c r="C401" s="27"/>
      <c r="D401" s="27"/>
      <c r="E401" s="27"/>
      <c r="F401" s="27"/>
      <c r="G401" s="27"/>
      <c r="H401" s="27"/>
      <c r="I401" s="27"/>
      <c r="J401" s="27"/>
      <c r="K401" s="27"/>
    </row>
    <row r="402" spans="1:11" x14ac:dyDescent="0.2">
      <c r="A402" s="84"/>
      <c r="B402" s="27"/>
      <c r="C402" s="27"/>
      <c r="D402" s="27"/>
      <c r="E402" s="27"/>
      <c r="F402" s="27"/>
      <c r="G402" s="27"/>
      <c r="H402" s="27"/>
      <c r="I402" s="27"/>
      <c r="J402" s="27"/>
      <c r="K402" s="27"/>
    </row>
    <row r="403" spans="1:11" x14ac:dyDescent="0.2">
      <c r="A403" s="84"/>
      <c r="B403" s="27"/>
      <c r="C403" s="27"/>
      <c r="D403" s="27"/>
      <c r="E403" s="27"/>
      <c r="F403" s="27"/>
      <c r="G403" s="27"/>
      <c r="H403" s="27"/>
      <c r="I403" s="27"/>
      <c r="J403" s="27"/>
      <c r="K403" s="27"/>
    </row>
    <row r="404" spans="1:11" x14ac:dyDescent="0.2">
      <c r="A404" s="84"/>
      <c r="B404" s="27"/>
      <c r="C404" s="27"/>
      <c r="D404" s="27"/>
      <c r="E404" s="27"/>
      <c r="F404" s="27"/>
      <c r="G404" s="27"/>
      <c r="H404" s="27"/>
      <c r="I404" s="27"/>
      <c r="J404" s="27"/>
      <c r="K404" s="27"/>
    </row>
    <row r="405" spans="1:11" x14ac:dyDescent="0.2">
      <c r="A405" s="84"/>
      <c r="B405" s="27"/>
      <c r="C405" s="27"/>
      <c r="D405" s="27"/>
      <c r="E405" s="27"/>
      <c r="F405" s="27"/>
      <c r="G405" s="27"/>
      <c r="H405" s="27"/>
      <c r="I405" s="27"/>
      <c r="J405" s="27"/>
      <c r="K405" s="27"/>
    </row>
    <row r="406" spans="1:11" x14ac:dyDescent="0.2">
      <c r="A406" s="84"/>
      <c r="B406" s="27"/>
      <c r="C406" s="27"/>
      <c r="D406" s="27"/>
      <c r="E406" s="27"/>
      <c r="F406" s="27"/>
      <c r="G406" s="27"/>
      <c r="H406" s="27"/>
      <c r="I406" s="27"/>
      <c r="J406" s="27"/>
      <c r="K406" s="27"/>
    </row>
    <row r="407" spans="1:11" x14ac:dyDescent="0.2">
      <c r="A407" s="84"/>
      <c r="B407" s="27"/>
      <c r="C407" s="27"/>
      <c r="D407" s="27"/>
      <c r="E407" s="27"/>
      <c r="F407" s="27"/>
      <c r="G407" s="27"/>
      <c r="H407" s="27"/>
      <c r="I407" s="27"/>
      <c r="J407" s="27"/>
      <c r="K407" s="27"/>
    </row>
    <row r="408" spans="1:11" x14ac:dyDescent="0.2">
      <c r="A408" s="84"/>
      <c r="B408" s="27"/>
      <c r="C408" s="27"/>
      <c r="D408" s="27"/>
      <c r="E408" s="27"/>
      <c r="F408" s="27"/>
      <c r="G408" s="27"/>
      <c r="H408" s="27"/>
      <c r="I408" s="27"/>
      <c r="J408" s="27"/>
      <c r="K408" s="27"/>
    </row>
    <row r="409" spans="1:11" x14ac:dyDescent="0.2">
      <c r="A409" s="84"/>
      <c r="B409" s="27"/>
      <c r="C409" s="27"/>
      <c r="D409" s="27"/>
      <c r="E409" s="27"/>
      <c r="F409" s="27"/>
      <c r="G409" s="27"/>
      <c r="H409" s="27"/>
      <c r="I409" s="27"/>
      <c r="J409" s="27"/>
      <c r="K409" s="27"/>
    </row>
    <row r="410" spans="1:11" x14ac:dyDescent="0.2">
      <c r="A410" s="84"/>
      <c r="B410" s="27"/>
      <c r="C410" s="27"/>
      <c r="D410" s="27"/>
      <c r="E410" s="27"/>
      <c r="F410" s="27"/>
      <c r="G410" s="27"/>
      <c r="H410" s="27"/>
      <c r="I410" s="27"/>
      <c r="J410" s="27"/>
      <c r="K410" s="27"/>
    </row>
    <row r="411" spans="1:11" x14ac:dyDescent="0.2">
      <c r="A411" s="84"/>
      <c r="B411" s="27"/>
      <c r="C411" s="27"/>
      <c r="D411" s="27"/>
      <c r="E411" s="27"/>
      <c r="F411" s="27"/>
      <c r="G411" s="27"/>
      <c r="H411" s="27"/>
      <c r="I411" s="27"/>
      <c r="J411" s="27"/>
      <c r="K411" s="27"/>
    </row>
    <row r="412" spans="1:11" x14ac:dyDescent="0.2">
      <c r="A412" s="84"/>
      <c r="B412" s="27"/>
      <c r="C412" s="27"/>
      <c r="D412" s="27"/>
      <c r="E412" s="27"/>
      <c r="F412" s="27"/>
      <c r="G412" s="27"/>
      <c r="H412" s="27"/>
      <c r="I412" s="27"/>
      <c r="J412" s="27"/>
      <c r="K412" s="27"/>
    </row>
    <row r="413" spans="1:11" x14ac:dyDescent="0.2">
      <c r="A413" s="84"/>
      <c r="B413" s="27"/>
      <c r="C413" s="27"/>
      <c r="D413" s="27"/>
      <c r="E413" s="27"/>
      <c r="F413" s="27"/>
      <c r="G413" s="27"/>
      <c r="H413" s="27"/>
      <c r="I413" s="27"/>
      <c r="J413" s="27"/>
      <c r="K413" s="27"/>
    </row>
    <row r="414" spans="1:11" x14ac:dyDescent="0.2">
      <c r="A414" s="84"/>
      <c r="B414" s="27"/>
      <c r="C414" s="27"/>
      <c r="D414" s="27"/>
      <c r="E414" s="27"/>
      <c r="F414" s="27"/>
      <c r="G414" s="27"/>
      <c r="H414" s="27"/>
      <c r="I414" s="27"/>
      <c r="J414" s="27"/>
      <c r="K414" s="27"/>
    </row>
    <row r="415" spans="1:11" x14ac:dyDescent="0.2">
      <c r="A415" s="84"/>
      <c r="B415" s="27"/>
      <c r="C415" s="27"/>
      <c r="D415" s="27"/>
      <c r="E415" s="27"/>
      <c r="F415" s="27"/>
      <c r="G415" s="27"/>
      <c r="H415" s="27"/>
      <c r="I415" s="27"/>
      <c r="J415" s="27"/>
      <c r="K415" s="27"/>
    </row>
    <row r="416" spans="1:11" x14ac:dyDescent="0.2">
      <c r="A416" s="84"/>
      <c r="B416" s="27"/>
      <c r="C416" s="27"/>
      <c r="D416" s="27"/>
      <c r="E416" s="27"/>
      <c r="F416" s="27"/>
      <c r="G416" s="27"/>
      <c r="H416" s="27"/>
      <c r="I416" s="27"/>
      <c r="J416" s="27"/>
      <c r="K416" s="27"/>
    </row>
    <row r="417" spans="1:11" x14ac:dyDescent="0.2">
      <c r="A417" s="84"/>
      <c r="B417" s="27"/>
      <c r="C417" s="27"/>
      <c r="D417" s="27"/>
      <c r="E417" s="27"/>
      <c r="F417" s="27"/>
      <c r="G417" s="27"/>
      <c r="H417" s="27"/>
      <c r="I417" s="27"/>
      <c r="J417" s="27"/>
      <c r="K417" s="27"/>
    </row>
    <row r="418" spans="1:11" x14ac:dyDescent="0.2">
      <c r="A418" s="84"/>
      <c r="B418" s="27"/>
      <c r="C418" s="27"/>
      <c r="D418" s="27"/>
      <c r="E418" s="27"/>
      <c r="F418" s="27"/>
      <c r="G418" s="27"/>
      <c r="H418" s="27"/>
      <c r="I418" s="27"/>
      <c r="J418" s="27"/>
      <c r="K418" s="27"/>
    </row>
    <row r="419" spans="1:11" x14ac:dyDescent="0.2">
      <c r="A419" s="84"/>
      <c r="B419" s="27"/>
      <c r="C419" s="27"/>
      <c r="D419" s="27"/>
      <c r="E419" s="27"/>
      <c r="F419" s="27"/>
      <c r="G419" s="27"/>
      <c r="H419" s="27"/>
      <c r="I419" s="27"/>
      <c r="J419" s="27"/>
      <c r="K419" s="27"/>
    </row>
    <row r="420" spans="1:11" x14ac:dyDescent="0.2">
      <c r="A420" s="84"/>
      <c r="B420" s="27"/>
      <c r="C420" s="27"/>
      <c r="D420" s="27"/>
      <c r="E420" s="27"/>
      <c r="F420" s="27"/>
      <c r="G420" s="27"/>
      <c r="H420" s="27"/>
      <c r="I420" s="27"/>
      <c r="J420" s="27"/>
      <c r="K420" s="27"/>
    </row>
    <row r="421" spans="1:11" x14ac:dyDescent="0.2">
      <c r="A421" s="84"/>
      <c r="B421" s="27"/>
      <c r="C421" s="27"/>
      <c r="D421" s="27"/>
      <c r="E421" s="27"/>
      <c r="F421" s="27"/>
      <c r="G421" s="27"/>
      <c r="H421" s="27"/>
      <c r="I421" s="27"/>
      <c r="J421" s="27"/>
      <c r="K421" s="27"/>
    </row>
    <row r="422" spans="1:11" x14ac:dyDescent="0.2">
      <c r="A422" s="84"/>
      <c r="B422" s="27"/>
      <c r="C422" s="27"/>
      <c r="D422" s="27"/>
      <c r="E422" s="27"/>
      <c r="F422" s="27"/>
      <c r="G422" s="27"/>
      <c r="H422" s="27"/>
      <c r="I422" s="27"/>
      <c r="J422" s="27"/>
      <c r="K422" s="27"/>
    </row>
    <row r="423" spans="1:11" x14ac:dyDescent="0.2">
      <c r="A423" s="84"/>
      <c r="B423" s="27"/>
      <c r="C423" s="27"/>
      <c r="D423" s="27"/>
      <c r="E423" s="27"/>
      <c r="F423" s="27"/>
      <c r="G423" s="27"/>
      <c r="H423" s="27"/>
      <c r="I423" s="27"/>
      <c r="J423" s="27"/>
      <c r="K423" s="27"/>
    </row>
    <row r="424" spans="1:11" x14ac:dyDescent="0.2">
      <c r="A424" s="84"/>
      <c r="B424" s="27"/>
      <c r="C424" s="27"/>
      <c r="D424" s="27"/>
      <c r="E424" s="27"/>
      <c r="F424" s="27"/>
      <c r="G424" s="27"/>
      <c r="H424" s="27"/>
      <c r="I424" s="27"/>
      <c r="J424" s="27"/>
      <c r="K424" s="27"/>
    </row>
    <row r="425" spans="1:11" x14ac:dyDescent="0.2">
      <c r="A425" s="84"/>
      <c r="B425" s="27"/>
      <c r="C425" s="27"/>
      <c r="D425" s="27"/>
      <c r="E425" s="27"/>
      <c r="F425" s="27"/>
      <c r="G425" s="27"/>
      <c r="H425" s="27"/>
      <c r="I425" s="27"/>
      <c r="J425" s="27"/>
      <c r="K425" s="27"/>
    </row>
    <row r="426" spans="1:11" x14ac:dyDescent="0.2">
      <c r="A426" s="84"/>
      <c r="B426" s="27"/>
      <c r="C426" s="27"/>
      <c r="D426" s="27"/>
      <c r="E426" s="27"/>
      <c r="F426" s="27"/>
      <c r="G426" s="27"/>
      <c r="H426" s="27"/>
      <c r="I426" s="27"/>
      <c r="J426" s="27"/>
      <c r="K426" s="27"/>
    </row>
    <row r="427" spans="1:11" x14ac:dyDescent="0.2">
      <c r="A427" s="84"/>
      <c r="B427" s="27"/>
      <c r="C427" s="27"/>
      <c r="D427" s="27"/>
      <c r="E427" s="27"/>
      <c r="F427" s="27"/>
      <c r="G427" s="27"/>
      <c r="H427" s="27"/>
      <c r="I427" s="27"/>
      <c r="J427" s="27"/>
      <c r="K427" s="27"/>
    </row>
    <row r="428" spans="1:11" x14ac:dyDescent="0.2">
      <c r="A428" s="84"/>
      <c r="B428" s="27"/>
      <c r="C428" s="27"/>
      <c r="D428" s="27"/>
      <c r="E428" s="27"/>
      <c r="F428" s="27"/>
      <c r="G428" s="27"/>
      <c r="H428" s="27"/>
      <c r="I428" s="27"/>
      <c r="J428" s="27"/>
      <c r="K428" s="27"/>
    </row>
    <row r="429" spans="1:11" x14ac:dyDescent="0.2">
      <c r="A429" s="84"/>
      <c r="B429" s="27"/>
      <c r="C429" s="27"/>
      <c r="D429" s="27"/>
      <c r="E429" s="27"/>
      <c r="F429" s="27"/>
      <c r="G429" s="27"/>
      <c r="H429" s="27"/>
      <c r="I429" s="27"/>
      <c r="J429" s="27"/>
      <c r="K429" s="27"/>
    </row>
    <row r="430" spans="1:11" x14ac:dyDescent="0.2">
      <c r="A430" s="84"/>
      <c r="B430" s="27"/>
      <c r="C430" s="27"/>
      <c r="D430" s="27"/>
      <c r="E430" s="27"/>
      <c r="F430" s="27"/>
      <c r="G430" s="27"/>
      <c r="H430" s="27"/>
      <c r="I430" s="27"/>
      <c r="J430" s="27"/>
      <c r="K430" s="27"/>
    </row>
    <row r="431" spans="1:11" x14ac:dyDescent="0.2">
      <c r="A431" s="84"/>
      <c r="B431" s="27"/>
      <c r="C431" s="27"/>
      <c r="D431" s="27"/>
      <c r="E431" s="27"/>
      <c r="F431" s="27"/>
      <c r="G431" s="27"/>
      <c r="H431" s="27"/>
      <c r="I431" s="27"/>
      <c r="J431" s="27"/>
      <c r="K431" s="27"/>
    </row>
    <row r="432" spans="1:11" x14ac:dyDescent="0.2">
      <c r="A432" s="84"/>
      <c r="B432" s="27"/>
      <c r="C432" s="27"/>
      <c r="D432" s="27"/>
      <c r="E432" s="27"/>
      <c r="F432" s="27"/>
      <c r="G432" s="27"/>
      <c r="H432" s="27"/>
      <c r="I432" s="27"/>
      <c r="J432" s="27"/>
      <c r="K432" s="27"/>
    </row>
    <row r="433" spans="1:11" x14ac:dyDescent="0.2">
      <c r="A433" s="84"/>
      <c r="B433" s="27"/>
      <c r="C433" s="27"/>
      <c r="D433" s="27"/>
      <c r="E433" s="27"/>
      <c r="F433" s="27"/>
      <c r="G433" s="27"/>
      <c r="H433" s="27"/>
      <c r="I433" s="27"/>
      <c r="J433" s="27"/>
      <c r="K433" s="27"/>
    </row>
    <row r="434" spans="1:11" x14ac:dyDescent="0.2">
      <c r="A434" s="84"/>
      <c r="B434" s="27"/>
      <c r="C434" s="27"/>
      <c r="D434" s="27"/>
      <c r="E434" s="27"/>
      <c r="F434" s="27"/>
      <c r="G434" s="27"/>
      <c r="H434" s="27"/>
      <c r="I434" s="27"/>
      <c r="J434" s="27"/>
      <c r="K434" s="27"/>
    </row>
    <row r="435" spans="1:11" x14ac:dyDescent="0.2">
      <c r="A435" s="84"/>
      <c r="B435" s="27"/>
      <c r="C435" s="27"/>
      <c r="D435" s="27"/>
      <c r="E435" s="27"/>
      <c r="F435" s="27"/>
      <c r="G435" s="27"/>
      <c r="H435" s="27"/>
      <c r="I435" s="27"/>
      <c r="J435" s="27"/>
      <c r="K435" s="27"/>
    </row>
    <row r="436" spans="1:11" x14ac:dyDescent="0.2">
      <c r="A436" s="84"/>
      <c r="B436" s="27"/>
      <c r="C436" s="27"/>
      <c r="D436" s="27"/>
      <c r="E436" s="27"/>
      <c r="F436" s="27"/>
      <c r="G436" s="27"/>
      <c r="H436" s="27"/>
      <c r="I436" s="27"/>
      <c r="J436" s="27"/>
      <c r="K436" s="27"/>
    </row>
    <row r="437" spans="1:11" x14ac:dyDescent="0.2">
      <c r="A437" s="84"/>
      <c r="B437" s="27"/>
      <c r="C437" s="27"/>
      <c r="D437" s="27"/>
      <c r="E437" s="27"/>
      <c r="F437" s="27"/>
      <c r="G437" s="27"/>
      <c r="H437" s="27"/>
      <c r="I437" s="27"/>
      <c r="J437" s="27"/>
      <c r="K437" s="27"/>
    </row>
    <row r="438" spans="1:11" x14ac:dyDescent="0.2">
      <c r="A438" s="84"/>
      <c r="B438" s="27"/>
      <c r="C438" s="27"/>
      <c r="D438" s="27"/>
      <c r="E438" s="27"/>
      <c r="F438" s="27"/>
      <c r="G438" s="27"/>
      <c r="H438" s="27"/>
      <c r="I438" s="27"/>
      <c r="J438" s="27"/>
      <c r="K438" s="27"/>
    </row>
    <row r="439" spans="1:11" x14ac:dyDescent="0.2">
      <c r="A439" s="84"/>
      <c r="B439" s="27"/>
      <c r="C439" s="27"/>
      <c r="D439" s="27"/>
      <c r="E439" s="27"/>
      <c r="F439" s="27"/>
      <c r="G439" s="27"/>
      <c r="H439" s="27"/>
      <c r="I439" s="27"/>
      <c r="J439" s="27"/>
      <c r="K439" s="27"/>
    </row>
    <row r="440" spans="1:11" x14ac:dyDescent="0.2">
      <c r="A440" s="84"/>
      <c r="B440" s="27"/>
      <c r="C440" s="27"/>
      <c r="D440" s="27"/>
      <c r="E440" s="27"/>
      <c r="F440" s="27"/>
      <c r="G440" s="27"/>
      <c r="H440" s="27"/>
      <c r="I440" s="27"/>
      <c r="J440" s="27"/>
      <c r="K440" s="27"/>
    </row>
    <row r="441" spans="1:11" x14ac:dyDescent="0.2">
      <c r="A441" s="84"/>
      <c r="B441" s="27"/>
      <c r="C441" s="27"/>
      <c r="D441" s="27"/>
      <c r="E441" s="27"/>
      <c r="F441" s="27"/>
      <c r="G441" s="27"/>
      <c r="H441" s="27"/>
      <c r="I441" s="27"/>
      <c r="J441" s="27"/>
      <c r="K441" s="27"/>
    </row>
    <row r="442" spans="1:11" x14ac:dyDescent="0.2">
      <c r="A442" s="84"/>
      <c r="B442" s="27"/>
      <c r="C442" s="27"/>
      <c r="D442" s="27"/>
      <c r="E442" s="27"/>
      <c r="F442" s="27"/>
      <c r="G442" s="27"/>
      <c r="H442" s="27"/>
      <c r="I442" s="27"/>
      <c r="J442" s="27"/>
      <c r="K442" s="27"/>
    </row>
    <row r="443" spans="1:11" x14ac:dyDescent="0.2">
      <c r="A443" s="84"/>
      <c r="B443" s="27"/>
      <c r="C443" s="27"/>
      <c r="D443" s="27"/>
      <c r="E443" s="27"/>
      <c r="F443" s="27"/>
      <c r="G443" s="27"/>
      <c r="H443" s="27"/>
      <c r="I443" s="27"/>
      <c r="J443" s="27"/>
      <c r="K443" s="27"/>
    </row>
    <row r="444" spans="1:11" x14ac:dyDescent="0.2">
      <c r="A444" s="84"/>
      <c r="B444" s="27"/>
      <c r="C444" s="27"/>
      <c r="D444" s="27"/>
      <c r="E444" s="27"/>
      <c r="F444" s="27"/>
      <c r="G444" s="27"/>
      <c r="H444" s="27"/>
      <c r="I444" s="27"/>
      <c r="J444" s="27"/>
      <c r="K444" s="27"/>
    </row>
    <row r="445" spans="1:11" x14ac:dyDescent="0.2">
      <c r="A445" s="84"/>
      <c r="B445" s="27"/>
      <c r="C445" s="27"/>
      <c r="D445" s="27"/>
      <c r="E445" s="27"/>
      <c r="F445" s="27"/>
      <c r="G445" s="27"/>
      <c r="H445" s="27"/>
      <c r="I445" s="27"/>
      <c r="J445" s="27"/>
      <c r="K445" s="27"/>
    </row>
    <row r="446" spans="1:11" x14ac:dyDescent="0.2">
      <c r="A446" s="84"/>
      <c r="B446" s="27"/>
      <c r="C446" s="27"/>
      <c r="D446" s="27"/>
      <c r="E446" s="27"/>
      <c r="F446" s="27"/>
      <c r="G446" s="27"/>
      <c r="H446" s="27"/>
      <c r="I446" s="27"/>
      <c r="J446" s="27"/>
      <c r="K446" s="27"/>
    </row>
    <row r="447" spans="1:11" x14ac:dyDescent="0.2">
      <c r="A447" s="84"/>
      <c r="B447" s="27"/>
      <c r="C447" s="27"/>
      <c r="D447" s="27"/>
      <c r="E447" s="27"/>
      <c r="F447" s="27"/>
      <c r="G447" s="27"/>
      <c r="H447" s="27"/>
      <c r="I447" s="27"/>
      <c r="J447" s="27"/>
      <c r="K447" s="27"/>
    </row>
    <row r="448" spans="1:11" x14ac:dyDescent="0.2">
      <c r="A448" s="84"/>
      <c r="B448" s="27"/>
      <c r="C448" s="27"/>
      <c r="D448" s="27"/>
      <c r="E448" s="27"/>
      <c r="F448" s="27"/>
      <c r="G448" s="27"/>
      <c r="H448" s="27"/>
      <c r="I448" s="27"/>
      <c r="J448" s="27"/>
      <c r="K448" s="27"/>
    </row>
    <row r="449" spans="1:11" x14ac:dyDescent="0.2">
      <c r="A449" s="84"/>
      <c r="B449" s="27"/>
      <c r="C449" s="27"/>
      <c r="D449" s="27"/>
      <c r="E449" s="27"/>
      <c r="F449" s="27"/>
      <c r="G449" s="27"/>
      <c r="H449" s="27"/>
      <c r="I449" s="27"/>
      <c r="J449" s="27"/>
      <c r="K449" s="27"/>
    </row>
    <row r="450" spans="1:11" x14ac:dyDescent="0.2">
      <c r="A450" s="84"/>
      <c r="B450" s="27"/>
      <c r="C450" s="27"/>
      <c r="D450" s="27"/>
      <c r="E450" s="27"/>
      <c r="F450" s="27"/>
      <c r="G450" s="27"/>
      <c r="H450" s="27"/>
      <c r="I450" s="27"/>
      <c r="J450" s="27"/>
      <c r="K450" s="27"/>
    </row>
    <row r="451" spans="1:11" x14ac:dyDescent="0.2">
      <c r="A451" s="84"/>
      <c r="B451" s="27"/>
      <c r="C451" s="27"/>
      <c r="D451" s="27"/>
      <c r="E451" s="27"/>
      <c r="F451" s="27"/>
      <c r="G451" s="27"/>
      <c r="H451" s="27"/>
      <c r="I451" s="27"/>
      <c r="J451" s="27"/>
      <c r="K451" s="27"/>
    </row>
    <row r="452" spans="1:11" x14ac:dyDescent="0.2">
      <c r="A452" s="84"/>
      <c r="B452" s="27"/>
      <c r="C452" s="27"/>
      <c r="D452" s="27"/>
      <c r="E452" s="27"/>
      <c r="F452" s="27"/>
      <c r="G452" s="27"/>
      <c r="H452" s="27"/>
      <c r="I452" s="27"/>
      <c r="J452" s="27"/>
      <c r="K452" s="27"/>
    </row>
    <row r="453" spans="1:11" x14ac:dyDescent="0.2">
      <c r="A453" s="84"/>
      <c r="B453" s="27"/>
      <c r="C453" s="27"/>
      <c r="D453" s="27"/>
      <c r="E453" s="27"/>
      <c r="F453" s="27"/>
      <c r="G453" s="27"/>
      <c r="H453" s="27"/>
      <c r="I453" s="27"/>
      <c r="J453" s="27"/>
      <c r="K453" s="27"/>
    </row>
    <row r="454" spans="1:11" x14ac:dyDescent="0.2">
      <c r="A454" s="84"/>
      <c r="B454" s="27"/>
      <c r="C454" s="27"/>
      <c r="D454" s="27"/>
      <c r="E454" s="27"/>
      <c r="F454" s="27"/>
      <c r="G454" s="27"/>
      <c r="H454" s="27"/>
      <c r="I454" s="27"/>
      <c r="J454" s="27"/>
      <c r="K454" s="27"/>
    </row>
    <row r="455" spans="1:11" x14ac:dyDescent="0.2">
      <c r="A455" s="84"/>
      <c r="B455" s="27"/>
      <c r="C455" s="27"/>
      <c r="D455" s="27"/>
      <c r="E455" s="27"/>
      <c r="F455" s="27"/>
      <c r="G455" s="27"/>
      <c r="H455" s="27"/>
      <c r="I455" s="27"/>
      <c r="J455" s="27"/>
      <c r="K455" s="27"/>
    </row>
    <row r="456" spans="1:11" x14ac:dyDescent="0.2">
      <c r="A456" s="84"/>
      <c r="B456" s="27"/>
      <c r="C456" s="27"/>
      <c r="D456" s="27"/>
      <c r="E456" s="27"/>
      <c r="F456" s="27"/>
      <c r="G456" s="27"/>
      <c r="H456" s="27"/>
      <c r="I456" s="27"/>
      <c r="J456" s="27"/>
      <c r="K456" s="27"/>
    </row>
    <row r="457" spans="1:11" x14ac:dyDescent="0.2">
      <c r="A457" s="84"/>
      <c r="B457" s="27"/>
      <c r="C457" s="27"/>
      <c r="D457" s="27"/>
      <c r="E457" s="27"/>
      <c r="F457" s="27"/>
      <c r="G457" s="27"/>
      <c r="H457" s="27"/>
      <c r="I457" s="27"/>
      <c r="J457" s="27"/>
      <c r="K457" s="27"/>
    </row>
    <row r="458" spans="1:11" x14ac:dyDescent="0.2">
      <c r="A458" s="84"/>
      <c r="B458" s="27"/>
      <c r="C458" s="27"/>
      <c r="D458" s="27"/>
      <c r="E458" s="27"/>
      <c r="F458" s="27"/>
      <c r="G458" s="27"/>
      <c r="H458" s="27"/>
      <c r="I458" s="27"/>
      <c r="J458" s="27"/>
      <c r="K458" s="27"/>
    </row>
    <row r="459" spans="1:11" x14ac:dyDescent="0.2">
      <c r="A459" s="84"/>
      <c r="B459" s="27"/>
      <c r="C459" s="27"/>
      <c r="D459" s="27"/>
      <c r="E459" s="27"/>
      <c r="F459" s="27"/>
      <c r="G459" s="27"/>
      <c r="H459" s="27"/>
      <c r="I459" s="27"/>
      <c r="J459" s="27"/>
      <c r="K459" s="27"/>
    </row>
    <row r="460" spans="1:11" x14ac:dyDescent="0.2">
      <c r="A460" s="84"/>
      <c r="B460" s="27"/>
      <c r="C460" s="27"/>
      <c r="D460" s="27"/>
      <c r="E460" s="27"/>
      <c r="F460" s="27"/>
      <c r="G460" s="27"/>
      <c r="H460" s="27"/>
      <c r="I460" s="27"/>
      <c r="J460" s="27"/>
      <c r="K460" s="27"/>
    </row>
    <row r="461" spans="1:11" x14ac:dyDescent="0.2">
      <c r="A461" s="84"/>
      <c r="B461" s="27"/>
      <c r="C461" s="27"/>
      <c r="D461" s="27"/>
      <c r="E461" s="27"/>
      <c r="F461" s="27"/>
      <c r="G461" s="27"/>
      <c r="H461" s="27"/>
      <c r="I461" s="27"/>
      <c r="J461" s="27"/>
      <c r="K461" s="27"/>
    </row>
    <row r="462" spans="1:11" x14ac:dyDescent="0.2">
      <c r="A462" s="84"/>
      <c r="B462" s="27"/>
      <c r="C462" s="27"/>
      <c r="D462" s="27"/>
      <c r="E462" s="27"/>
      <c r="F462" s="27"/>
      <c r="G462" s="27"/>
      <c r="H462" s="27"/>
      <c r="I462" s="27"/>
      <c r="J462" s="27"/>
      <c r="K462" s="27"/>
    </row>
    <row r="463" spans="1:11" x14ac:dyDescent="0.2">
      <c r="A463" s="84"/>
      <c r="B463" s="27"/>
      <c r="C463" s="27"/>
      <c r="D463" s="27"/>
      <c r="E463" s="27"/>
      <c r="F463" s="27"/>
      <c r="G463" s="27"/>
      <c r="H463" s="27"/>
      <c r="I463" s="27"/>
      <c r="J463" s="27"/>
      <c r="K463" s="27"/>
    </row>
    <row r="464" spans="1:11" x14ac:dyDescent="0.2">
      <c r="A464" s="84"/>
      <c r="B464" s="27"/>
      <c r="C464" s="27"/>
      <c r="D464" s="27"/>
      <c r="E464" s="27"/>
      <c r="F464" s="27"/>
      <c r="G464" s="27"/>
      <c r="H464" s="27"/>
      <c r="I464" s="27"/>
      <c r="J464" s="27"/>
      <c r="K464" s="27"/>
    </row>
    <row r="465" spans="1:11" x14ac:dyDescent="0.2">
      <c r="A465" s="84"/>
      <c r="B465" s="27"/>
      <c r="C465" s="27"/>
      <c r="D465" s="27"/>
      <c r="E465" s="27"/>
      <c r="F465" s="27"/>
      <c r="G465" s="27"/>
      <c r="H465" s="27"/>
      <c r="I465" s="27"/>
      <c r="J465" s="27"/>
      <c r="K465" s="27"/>
    </row>
    <row r="466" spans="1:11" x14ac:dyDescent="0.2">
      <c r="A466" s="84"/>
      <c r="B466" s="27"/>
      <c r="C466" s="27"/>
      <c r="D466" s="27"/>
      <c r="E466" s="27"/>
      <c r="F466" s="27"/>
      <c r="G466" s="27"/>
      <c r="H466" s="27"/>
      <c r="I466" s="27"/>
      <c r="J466" s="27"/>
      <c r="K466" s="27"/>
    </row>
    <row r="467" spans="1:11" x14ac:dyDescent="0.2">
      <c r="A467" s="84"/>
      <c r="B467" s="27"/>
      <c r="C467" s="27"/>
      <c r="D467" s="27"/>
      <c r="E467" s="27"/>
      <c r="F467" s="27"/>
      <c r="G467" s="27"/>
      <c r="H467" s="27"/>
      <c r="I467" s="27"/>
      <c r="J467" s="27"/>
      <c r="K467" s="27"/>
    </row>
    <row r="468" spans="1:11" x14ac:dyDescent="0.2">
      <c r="A468" s="84"/>
      <c r="B468" s="27"/>
      <c r="C468" s="27"/>
      <c r="D468" s="27"/>
      <c r="E468" s="27"/>
      <c r="F468" s="27"/>
      <c r="G468" s="27"/>
      <c r="H468" s="27"/>
      <c r="I468" s="27"/>
      <c r="J468" s="27"/>
      <c r="K468" s="27"/>
    </row>
    <row r="469" spans="1:11" x14ac:dyDescent="0.2">
      <c r="A469" s="84"/>
      <c r="B469" s="27"/>
      <c r="C469" s="27"/>
      <c r="D469" s="27"/>
      <c r="E469" s="27"/>
      <c r="F469" s="27"/>
      <c r="G469" s="27"/>
      <c r="H469" s="27"/>
      <c r="I469" s="27"/>
      <c r="J469" s="27"/>
      <c r="K469" s="27"/>
    </row>
    <row r="470" spans="1:11" x14ac:dyDescent="0.2">
      <c r="A470" s="84"/>
      <c r="B470" s="27"/>
      <c r="C470" s="27"/>
      <c r="D470" s="27"/>
      <c r="E470" s="27"/>
      <c r="F470" s="27"/>
      <c r="G470" s="27"/>
      <c r="H470" s="27"/>
      <c r="I470" s="27"/>
      <c r="J470" s="27"/>
      <c r="K470" s="27"/>
    </row>
    <row r="471" spans="1:11" x14ac:dyDescent="0.2">
      <c r="A471" s="84"/>
      <c r="B471" s="27"/>
      <c r="C471" s="27"/>
      <c r="D471" s="27"/>
      <c r="E471" s="27"/>
      <c r="F471" s="27"/>
      <c r="G471" s="27"/>
      <c r="H471" s="27"/>
      <c r="I471" s="27"/>
      <c r="J471" s="27"/>
      <c r="K471" s="27"/>
    </row>
    <row r="472" spans="1:11" x14ac:dyDescent="0.2">
      <c r="A472" s="84"/>
      <c r="B472" s="27"/>
      <c r="C472" s="27"/>
      <c r="D472" s="27"/>
      <c r="E472" s="27"/>
      <c r="F472" s="27"/>
      <c r="G472" s="27"/>
      <c r="H472" s="27"/>
      <c r="I472" s="27"/>
      <c r="J472" s="27"/>
      <c r="K472" s="27"/>
    </row>
    <row r="473" spans="1:11" x14ac:dyDescent="0.2">
      <c r="A473" s="84"/>
      <c r="B473" s="27"/>
      <c r="C473" s="27"/>
      <c r="D473" s="27"/>
      <c r="E473" s="27"/>
      <c r="F473" s="27"/>
      <c r="G473" s="27"/>
      <c r="H473" s="27"/>
      <c r="I473" s="27"/>
      <c r="J473" s="27"/>
      <c r="K473" s="27"/>
    </row>
    <row r="474" spans="1:11" x14ac:dyDescent="0.2">
      <c r="A474" s="84"/>
      <c r="B474" s="27"/>
      <c r="C474" s="27"/>
      <c r="D474" s="27"/>
      <c r="E474" s="27"/>
      <c r="F474" s="27"/>
      <c r="G474" s="27"/>
      <c r="H474" s="27"/>
      <c r="I474" s="27"/>
      <c r="J474" s="27"/>
      <c r="K474" s="27"/>
    </row>
    <row r="475" spans="1:11" x14ac:dyDescent="0.2">
      <c r="A475" s="84"/>
      <c r="B475" s="27"/>
      <c r="C475" s="27"/>
      <c r="D475" s="27"/>
      <c r="E475" s="27"/>
      <c r="F475" s="27"/>
      <c r="G475" s="27"/>
      <c r="H475" s="27"/>
      <c r="I475" s="27"/>
      <c r="J475" s="27"/>
      <c r="K475" s="27"/>
    </row>
    <row r="476" spans="1:11" x14ac:dyDescent="0.2">
      <c r="A476" s="84"/>
      <c r="B476" s="27"/>
      <c r="C476" s="27"/>
      <c r="D476" s="27"/>
      <c r="E476" s="27"/>
      <c r="F476" s="27"/>
      <c r="G476" s="27"/>
      <c r="H476" s="27"/>
      <c r="I476" s="27"/>
      <c r="J476" s="27"/>
      <c r="K476" s="27"/>
    </row>
    <row r="477" spans="1:11" x14ac:dyDescent="0.2">
      <c r="A477" s="84"/>
      <c r="B477" s="27"/>
      <c r="C477" s="27"/>
      <c r="D477" s="27"/>
      <c r="E477" s="27"/>
      <c r="F477" s="27"/>
      <c r="G477" s="27"/>
      <c r="H477" s="27"/>
      <c r="I477" s="27"/>
      <c r="J477" s="27"/>
      <c r="K477" s="27"/>
    </row>
    <row r="478" spans="1:11" x14ac:dyDescent="0.2">
      <c r="A478" s="84"/>
      <c r="B478" s="27"/>
      <c r="C478" s="27"/>
      <c r="D478" s="27"/>
      <c r="E478" s="27"/>
      <c r="F478" s="27"/>
      <c r="G478" s="27"/>
      <c r="H478" s="27"/>
      <c r="I478" s="27"/>
      <c r="J478" s="27"/>
      <c r="K478" s="27"/>
    </row>
    <row r="479" spans="1:11" x14ac:dyDescent="0.2">
      <c r="A479" s="84"/>
      <c r="B479" s="27"/>
      <c r="C479" s="27"/>
      <c r="D479" s="27"/>
      <c r="E479" s="27"/>
      <c r="F479" s="27"/>
      <c r="G479" s="27"/>
      <c r="H479" s="27"/>
      <c r="I479" s="27"/>
      <c r="J479" s="27"/>
      <c r="K479" s="27"/>
    </row>
    <row r="480" spans="1:11" x14ac:dyDescent="0.2">
      <c r="A480" s="84"/>
      <c r="B480" s="27"/>
      <c r="C480" s="27"/>
      <c r="D480" s="27"/>
      <c r="E480" s="27"/>
      <c r="F480" s="27"/>
      <c r="G480" s="27"/>
      <c r="H480" s="27"/>
      <c r="I480" s="27"/>
      <c r="J480" s="27"/>
      <c r="K480" s="27"/>
    </row>
    <row r="481" spans="1:11" x14ac:dyDescent="0.2">
      <c r="A481" s="84"/>
      <c r="B481" s="27"/>
      <c r="C481" s="27"/>
      <c r="D481" s="27"/>
      <c r="E481" s="27"/>
      <c r="F481" s="27"/>
      <c r="G481" s="27"/>
      <c r="H481" s="27"/>
      <c r="I481" s="27"/>
      <c r="J481" s="27"/>
      <c r="K481" s="27"/>
    </row>
    <row r="482" spans="1:11" x14ac:dyDescent="0.2">
      <c r="A482" s="84"/>
      <c r="B482" s="27"/>
      <c r="C482" s="27"/>
      <c r="D482" s="27"/>
      <c r="E482" s="27"/>
      <c r="F482" s="27"/>
      <c r="G482" s="27"/>
      <c r="H482" s="27"/>
      <c r="I482" s="27"/>
      <c r="J482" s="27"/>
      <c r="K482" s="27"/>
    </row>
    <row r="483" spans="1:11" x14ac:dyDescent="0.2">
      <c r="A483" s="84"/>
      <c r="B483" s="27"/>
      <c r="C483" s="27"/>
      <c r="D483" s="27"/>
      <c r="E483" s="27"/>
      <c r="F483" s="27"/>
      <c r="G483" s="27"/>
      <c r="H483" s="27"/>
      <c r="I483" s="27"/>
      <c r="J483" s="27"/>
      <c r="K483" s="27"/>
    </row>
    <row r="484" spans="1:11" x14ac:dyDescent="0.2">
      <c r="A484" s="84"/>
      <c r="B484" s="27"/>
      <c r="C484" s="27"/>
      <c r="D484" s="27"/>
      <c r="E484" s="27"/>
      <c r="F484" s="27"/>
      <c r="G484" s="27"/>
      <c r="H484" s="27"/>
      <c r="I484" s="27"/>
      <c r="J484" s="27"/>
      <c r="K484" s="27"/>
    </row>
    <row r="485" spans="1:11" x14ac:dyDescent="0.2">
      <c r="A485" s="84"/>
      <c r="B485" s="27"/>
      <c r="C485" s="27"/>
      <c r="D485" s="27"/>
      <c r="E485" s="27"/>
      <c r="F485" s="27"/>
      <c r="G485" s="27"/>
      <c r="H485" s="27"/>
      <c r="I485" s="27"/>
      <c r="J485" s="27"/>
      <c r="K485" s="27"/>
    </row>
    <row r="486" spans="1:11" x14ac:dyDescent="0.2">
      <c r="A486" s="84"/>
      <c r="B486" s="27"/>
      <c r="C486" s="27"/>
      <c r="D486" s="27"/>
      <c r="E486" s="27"/>
      <c r="F486" s="27"/>
      <c r="G486" s="27"/>
      <c r="H486" s="27"/>
      <c r="I486" s="27"/>
      <c r="J486" s="27"/>
      <c r="K486" s="27"/>
    </row>
    <row r="487" spans="1:11" x14ac:dyDescent="0.2">
      <c r="A487" s="84"/>
      <c r="B487" s="27"/>
      <c r="C487" s="27"/>
      <c r="D487" s="27"/>
      <c r="E487" s="27"/>
      <c r="F487" s="27"/>
      <c r="G487" s="27"/>
      <c r="H487" s="27"/>
      <c r="I487" s="27"/>
      <c r="J487" s="27"/>
      <c r="K487" s="27"/>
    </row>
    <row r="488" spans="1:11" x14ac:dyDescent="0.2">
      <c r="A488" s="84"/>
      <c r="B488" s="27"/>
      <c r="C488" s="27"/>
      <c r="D488" s="27"/>
      <c r="E488" s="27"/>
      <c r="F488" s="27"/>
      <c r="G488" s="27"/>
      <c r="H488" s="27"/>
      <c r="I488" s="27"/>
      <c r="J488" s="27"/>
      <c r="K488" s="27"/>
    </row>
    <row r="489" spans="1:11" x14ac:dyDescent="0.2">
      <c r="A489" s="84"/>
      <c r="B489" s="27"/>
      <c r="C489" s="27"/>
      <c r="D489" s="27"/>
      <c r="E489" s="27"/>
      <c r="F489" s="27"/>
      <c r="G489" s="27"/>
      <c r="H489" s="27"/>
      <c r="I489" s="27"/>
      <c r="J489" s="27"/>
      <c r="K489" s="27"/>
    </row>
    <row r="490" spans="1:11" x14ac:dyDescent="0.2">
      <c r="A490" s="84"/>
      <c r="B490" s="27"/>
      <c r="C490" s="27"/>
      <c r="D490" s="27"/>
      <c r="E490" s="27"/>
      <c r="F490" s="27"/>
      <c r="G490" s="27"/>
      <c r="H490" s="27"/>
      <c r="I490" s="27"/>
      <c r="J490" s="27"/>
      <c r="K490" s="27"/>
    </row>
    <row r="491" spans="1:11" x14ac:dyDescent="0.2">
      <c r="A491" s="84"/>
      <c r="B491" s="27"/>
      <c r="C491" s="27"/>
      <c r="D491" s="27"/>
      <c r="E491" s="27"/>
      <c r="F491" s="27"/>
      <c r="G491" s="27"/>
      <c r="H491" s="27"/>
      <c r="I491" s="27"/>
      <c r="J491" s="27"/>
      <c r="K491" s="27"/>
    </row>
    <row r="492" spans="1:11" x14ac:dyDescent="0.2">
      <c r="A492" s="84"/>
      <c r="B492" s="27"/>
      <c r="C492" s="27"/>
      <c r="D492" s="27"/>
      <c r="E492" s="27"/>
      <c r="F492" s="27"/>
      <c r="G492" s="27"/>
      <c r="H492" s="27"/>
      <c r="I492" s="27"/>
      <c r="J492" s="27"/>
      <c r="K492" s="27"/>
    </row>
    <row r="493" spans="1:11" x14ac:dyDescent="0.2">
      <c r="A493" s="84"/>
      <c r="B493" s="27"/>
      <c r="C493" s="27"/>
      <c r="D493" s="27"/>
      <c r="E493" s="27"/>
      <c r="F493" s="27"/>
      <c r="G493" s="27"/>
      <c r="H493" s="27"/>
      <c r="I493" s="27"/>
      <c r="J493" s="27"/>
      <c r="K493" s="27"/>
    </row>
    <row r="494" spans="1:11" x14ac:dyDescent="0.2">
      <c r="A494" s="84"/>
      <c r="B494" s="27"/>
      <c r="C494" s="27"/>
      <c r="D494" s="27"/>
      <c r="E494" s="27"/>
      <c r="F494" s="27"/>
      <c r="G494" s="27"/>
      <c r="H494" s="27"/>
      <c r="I494" s="27"/>
      <c r="J494" s="27"/>
      <c r="K494" s="27"/>
    </row>
    <row r="495" spans="1:11" x14ac:dyDescent="0.2">
      <c r="A495" s="84"/>
      <c r="B495" s="27"/>
      <c r="C495" s="27"/>
      <c r="D495" s="27"/>
      <c r="E495" s="27"/>
      <c r="F495" s="27"/>
      <c r="G495" s="27"/>
      <c r="H495" s="27"/>
      <c r="I495" s="27"/>
      <c r="J495" s="27"/>
      <c r="K495" s="27"/>
    </row>
    <row r="496" spans="1:11" x14ac:dyDescent="0.2">
      <c r="A496" s="84"/>
      <c r="B496" s="27"/>
      <c r="C496" s="27"/>
      <c r="D496" s="27"/>
      <c r="E496" s="27"/>
      <c r="F496" s="27"/>
      <c r="G496" s="27"/>
      <c r="H496" s="27"/>
      <c r="I496" s="27"/>
      <c r="J496" s="27"/>
      <c r="K496" s="27"/>
    </row>
    <row r="497" spans="1:11" x14ac:dyDescent="0.2">
      <c r="A497" s="84"/>
      <c r="B497" s="27"/>
      <c r="C497" s="27"/>
      <c r="D497" s="27"/>
      <c r="E497" s="27"/>
      <c r="F497" s="27"/>
      <c r="G497" s="27"/>
      <c r="H497" s="27"/>
      <c r="I497" s="27"/>
      <c r="J497" s="27"/>
      <c r="K497" s="27"/>
    </row>
    <row r="498" spans="1:11" x14ac:dyDescent="0.2">
      <c r="A498" s="84"/>
      <c r="B498" s="27"/>
      <c r="C498" s="27"/>
      <c r="D498" s="27"/>
      <c r="E498" s="27"/>
      <c r="F498" s="27"/>
      <c r="G498" s="27"/>
      <c r="H498" s="27"/>
      <c r="I498" s="27"/>
      <c r="J498" s="27"/>
      <c r="K498" s="27"/>
    </row>
    <row r="499" spans="1:11" x14ac:dyDescent="0.2">
      <c r="A499" s="84"/>
      <c r="B499" s="27"/>
      <c r="C499" s="27"/>
      <c r="D499" s="27"/>
      <c r="E499" s="27"/>
      <c r="F499" s="27"/>
      <c r="G499" s="27"/>
      <c r="H499" s="27"/>
      <c r="I499" s="27"/>
      <c r="J499" s="27"/>
      <c r="K499" s="27"/>
    </row>
    <row r="500" spans="1:11" x14ac:dyDescent="0.2">
      <c r="A500" s="84"/>
      <c r="B500" s="27"/>
      <c r="C500" s="27"/>
      <c r="D500" s="27"/>
      <c r="E500" s="27"/>
      <c r="F500" s="27"/>
      <c r="G500" s="27"/>
      <c r="H500" s="27"/>
      <c r="I500" s="27"/>
      <c r="J500" s="27"/>
      <c r="K500" s="27"/>
    </row>
    <row r="501" spans="1:11" x14ac:dyDescent="0.2">
      <c r="A501" s="84"/>
      <c r="B501" s="27"/>
      <c r="C501" s="27"/>
      <c r="D501" s="27"/>
      <c r="E501" s="27"/>
      <c r="F501" s="27"/>
      <c r="G501" s="27"/>
      <c r="H501" s="27"/>
      <c r="I501" s="27"/>
      <c r="J501" s="27"/>
      <c r="K501" s="27"/>
    </row>
    <row r="502" spans="1:11" x14ac:dyDescent="0.2">
      <c r="A502" s="84"/>
      <c r="B502" s="27"/>
      <c r="C502" s="27"/>
      <c r="D502" s="27"/>
      <c r="E502" s="27"/>
      <c r="F502" s="27"/>
      <c r="G502" s="27"/>
      <c r="H502" s="27"/>
      <c r="I502" s="27"/>
      <c r="J502" s="27"/>
      <c r="K502" s="27"/>
    </row>
    <row r="503" spans="1:11" x14ac:dyDescent="0.2">
      <c r="A503" s="84"/>
      <c r="B503" s="27"/>
      <c r="C503" s="27"/>
      <c r="D503" s="27"/>
      <c r="E503" s="27"/>
      <c r="F503" s="27"/>
      <c r="G503" s="27"/>
      <c r="H503" s="27"/>
      <c r="I503" s="27"/>
      <c r="J503" s="27"/>
      <c r="K503" s="27"/>
    </row>
    <row r="504" spans="1:11" x14ac:dyDescent="0.2">
      <c r="A504" s="84"/>
      <c r="B504" s="27"/>
      <c r="C504" s="27"/>
      <c r="D504" s="27"/>
      <c r="E504" s="27"/>
      <c r="F504" s="27"/>
      <c r="G504" s="27"/>
      <c r="H504" s="27"/>
      <c r="I504" s="27"/>
      <c r="J504" s="27"/>
      <c r="K504" s="27"/>
    </row>
    <row r="505" spans="1:11" x14ac:dyDescent="0.2">
      <c r="A505" s="84"/>
      <c r="B505" s="27"/>
      <c r="C505" s="27"/>
      <c r="D505" s="27"/>
      <c r="E505" s="27"/>
      <c r="F505" s="27"/>
      <c r="G505" s="27"/>
      <c r="H505" s="27"/>
      <c r="I505" s="27"/>
      <c r="J505" s="27"/>
      <c r="K505" s="27"/>
    </row>
    <row r="506" spans="1:11" x14ac:dyDescent="0.2">
      <c r="A506" s="84"/>
      <c r="B506" s="27"/>
      <c r="C506" s="27"/>
      <c r="D506" s="27"/>
      <c r="E506" s="27"/>
      <c r="F506" s="27"/>
      <c r="G506" s="27"/>
      <c r="H506" s="27"/>
      <c r="I506" s="27"/>
      <c r="J506" s="27"/>
      <c r="K506" s="27"/>
    </row>
    <row r="507" spans="1:11" x14ac:dyDescent="0.2">
      <c r="A507" s="84"/>
      <c r="B507" s="27"/>
      <c r="C507" s="27"/>
      <c r="D507" s="27"/>
      <c r="E507" s="27"/>
      <c r="F507" s="27"/>
      <c r="G507" s="27"/>
      <c r="H507" s="27"/>
      <c r="I507" s="27"/>
      <c r="J507" s="27"/>
      <c r="K507" s="27"/>
    </row>
    <row r="508" spans="1:11" x14ac:dyDescent="0.2">
      <c r="A508" s="84"/>
      <c r="B508" s="27"/>
      <c r="C508" s="27"/>
      <c r="D508" s="27"/>
      <c r="E508" s="27"/>
      <c r="F508" s="27"/>
      <c r="G508" s="27"/>
      <c r="H508" s="27"/>
      <c r="I508" s="27"/>
      <c r="J508" s="27"/>
      <c r="K508" s="27"/>
    </row>
    <row r="509" spans="1:11" x14ac:dyDescent="0.2">
      <c r="A509" s="84"/>
      <c r="B509" s="27"/>
      <c r="C509" s="27"/>
      <c r="D509" s="27"/>
      <c r="E509" s="27"/>
      <c r="F509" s="27"/>
      <c r="G509" s="27"/>
      <c r="H509" s="27"/>
      <c r="I509" s="27"/>
      <c r="J509" s="27"/>
      <c r="K509" s="27"/>
    </row>
    <row r="510" spans="1:11" x14ac:dyDescent="0.2">
      <c r="A510" s="84"/>
      <c r="B510" s="27"/>
      <c r="C510" s="27"/>
      <c r="D510" s="27"/>
      <c r="E510" s="27"/>
      <c r="F510" s="27"/>
      <c r="G510" s="27"/>
      <c r="H510" s="27"/>
      <c r="I510" s="27"/>
      <c r="J510" s="27"/>
      <c r="K510" s="27"/>
    </row>
    <row r="511" spans="1:11" x14ac:dyDescent="0.2">
      <c r="A511" s="84"/>
      <c r="B511" s="27"/>
      <c r="C511" s="27"/>
      <c r="D511" s="27"/>
      <c r="E511" s="27"/>
      <c r="F511" s="27"/>
      <c r="G511" s="27"/>
      <c r="H511" s="27"/>
      <c r="I511" s="27"/>
      <c r="J511" s="27"/>
      <c r="K511" s="27"/>
    </row>
    <row r="512" spans="1:11" x14ac:dyDescent="0.2">
      <c r="A512" s="84"/>
      <c r="B512" s="27"/>
      <c r="C512" s="27"/>
      <c r="D512" s="27"/>
      <c r="E512" s="27"/>
      <c r="F512" s="27"/>
      <c r="G512" s="27"/>
      <c r="H512" s="27"/>
      <c r="I512" s="27"/>
      <c r="J512" s="27"/>
      <c r="K512" s="27"/>
    </row>
    <row r="513" spans="1:11" x14ac:dyDescent="0.2">
      <c r="A513" s="84"/>
      <c r="B513" s="27"/>
      <c r="C513" s="27"/>
      <c r="D513" s="27"/>
      <c r="E513" s="27"/>
      <c r="F513" s="27"/>
      <c r="G513" s="27"/>
      <c r="H513" s="27"/>
      <c r="I513" s="27"/>
      <c r="J513" s="27"/>
      <c r="K513" s="27"/>
    </row>
    <row r="514" spans="1:11" x14ac:dyDescent="0.2">
      <c r="A514" s="84"/>
      <c r="B514" s="27"/>
      <c r="C514" s="27"/>
      <c r="D514" s="27"/>
      <c r="E514" s="27"/>
      <c r="F514" s="27"/>
      <c r="G514" s="27"/>
      <c r="H514" s="27"/>
      <c r="I514" s="27"/>
      <c r="J514" s="27"/>
      <c r="K514" s="27"/>
    </row>
    <row r="515" spans="1:11" x14ac:dyDescent="0.2">
      <c r="A515" s="84"/>
      <c r="B515" s="27"/>
      <c r="C515" s="27"/>
      <c r="D515" s="27"/>
      <c r="E515" s="27"/>
      <c r="F515" s="27"/>
      <c r="G515" s="27"/>
      <c r="H515" s="27"/>
      <c r="I515" s="27"/>
      <c r="J515" s="27"/>
      <c r="K515" s="27"/>
    </row>
    <row r="516" spans="1:11" x14ac:dyDescent="0.2">
      <c r="A516" s="84"/>
      <c r="B516" s="27"/>
      <c r="C516" s="27"/>
      <c r="D516" s="27"/>
      <c r="E516" s="27"/>
      <c r="F516" s="27"/>
      <c r="G516" s="27"/>
      <c r="H516" s="27"/>
      <c r="I516" s="27"/>
      <c r="J516" s="27"/>
      <c r="K516" s="27"/>
    </row>
    <row r="517" spans="1:11" x14ac:dyDescent="0.2">
      <c r="A517" s="84"/>
      <c r="B517" s="27"/>
      <c r="C517" s="27"/>
      <c r="D517" s="27"/>
      <c r="E517" s="27"/>
      <c r="F517" s="27"/>
      <c r="G517" s="27"/>
      <c r="H517" s="27"/>
      <c r="I517" s="27"/>
      <c r="J517" s="27"/>
      <c r="K517" s="27"/>
    </row>
    <row r="518" spans="1:11" x14ac:dyDescent="0.2">
      <c r="A518" s="84"/>
      <c r="B518" s="27"/>
      <c r="C518" s="27"/>
      <c r="D518" s="27"/>
      <c r="E518" s="27"/>
      <c r="F518" s="27"/>
      <c r="G518" s="27"/>
      <c r="H518" s="27"/>
      <c r="I518" s="27"/>
      <c r="J518" s="27"/>
      <c r="K518" s="27"/>
    </row>
    <row r="519" spans="1:11" x14ac:dyDescent="0.2">
      <c r="A519" s="84"/>
      <c r="B519" s="27"/>
      <c r="C519" s="27"/>
      <c r="D519" s="27"/>
      <c r="E519" s="27"/>
      <c r="F519" s="27"/>
      <c r="G519" s="27"/>
      <c r="H519" s="27"/>
      <c r="I519" s="27"/>
      <c r="J519" s="27"/>
      <c r="K519" s="27"/>
    </row>
    <row r="520" spans="1:11" x14ac:dyDescent="0.2">
      <c r="A520" s="84"/>
      <c r="B520" s="27"/>
      <c r="C520" s="27"/>
      <c r="D520" s="27"/>
      <c r="E520" s="27"/>
      <c r="F520" s="27"/>
      <c r="G520" s="27"/>
      <c r="H520" s="27"/>
      <c r="I520" s="27"/>
      <c r="J520" s="27"/>
      <c r="K520" s="27"/>
    </row>
    <row r="521" spans="1:11" x14ac:dyDescent="0.2">
      <c r="A521" s="84"/>
      <c r="B521" s="27"/>
      <c r="C521" s="27"/>
      <c r="D521" s="27"/>
      <c r="E521" s="27"/>
      <c r="F521" s="27"/>
      <c r="G521" s="27"/>
      <c r="H521" s="27"/>
      <c r="I521" s="27"/>
      <c r="J521" s="27"/>
      <c r="K521" s="27"/>
    </row>
    <row r="522" spans="1:11" x14ac:dyDescent="0.2">
      <c r="A522" s="84"/>
      <c r="B522" s="27"/>
      <c r="C522" s="27"/>
      <c r="D522" s="27"/>
      <c r="E522" s="27"/>
      <c r="F522" s="27"/>
      <c r="G522" s="27"/>
      <c r="H522" s="27"/>
      <c r="I522" s="27"/>
      <c r="J522" s="27"/>
      <c r="K522" s="27"/>
    </row>
    <row r="523" spans="1:11" x14ac:dyDescent="0.2">
      <c r="A523" s="84"/>
      <c r="B523" s="27"/>
      <c r="C523" s="27"/>
      <c r="D523" s="27"/>
      <c r="E523" s="27"/>
      <c r="F523" s="27"/>
      <c r="G523" s="27"/>
      <c r="H523" s="27"/>
      <c r="I523" s="27"/>
      <c r="J523" s="27"/>
      <c r="K523" s="27"/>
    </row>
    <row r="524" spans="1:11" x14ac:dyDescent="0.2">
      <c r="A524" s="84"/>
      <c r="B524" s="27"/>
      <c r="C524" s="27"/>
      <c r="D524" s="27"/>
      <c r="E524" s="27"/>
      <c r="F524" s="27"/>
      <c r="G524" s="27"/>
      <c r="H524" s="27"/>
      <c r="I524" s="27"/>
      <c r="J524" s="27"/>
      <c r="K524" s="27"/>
    </row>
    <row r="525" spans="1:11" x14ac:dyDescent="0.2">
      <c r="A525" s="84"/>
      <c r="B525" s="27"/>
      <c r="C525" s="27"/>
      <c r="D525" s="27"/>
      <c r="E525" s="27"/>
      <c r="F525" s="27"/>
      <c r="G525" s="27"/>
      <c r="H525" s="27"/>
      <c r="I525" s="27"/>
      <c r="J525" s="27"/>
      <c r="K525" s="27"/>
    </row>
    <row r="526" spans="1:11" x14ac:dyDescent="0.2">
      <c r="A526" s="84"/>
      <c r="B526" s="27"/>
      <c r="C526" s="27"/>
      <c r="D526" s="27"/>
      <c r="E526" s="27"/>
      <c r="F526" s="27"/>
      <c r="G526" s="27"/>
      <c r="H526" s="27"/>
      <c r="I526" s="27"/>
      <c r="J526" s="27"/>
      <c r="K526" s="27"/>
    </row>
    <row r="527" spans="1:11" x14ac:dyDescent="0.2">
      <c r="A527" s="84"/>
      <c r="B527" s="27"/>
      <c r="C527" s="27"/>
      <c r="D527" s="27"/>
      <c r="E527" s="27"/>
      <c r="F527" s="27"/>
      <c r="G527" s="27"/>
      <c r="H527" s="27"/>
      <c r="I527" s="27"/>
      <c r="J527" s="27"/>
      <c r="K527" s="27"/>
    </row>
    <row r="528" spans="1:11" x14ac:dyDescent="0.2">
      <c r="A528" s="84"/>
      <c r="B528" s="27"/>
      <c r="C528" s="27"/>
      <c r="D528" s="27"/>
      <c r="E528" s="27"/>
      <c r="F528" s="27"/>
      <c r="G528" s="27"/>
      <c r="H528" s="27"/>
      <c r="I528" s="27"/>
      <c r="J528" s="27"/>
      <c r="K528" s="27"/>
    </row>
    <row r="529" spans="1:11" x14ac:dyDescent="0.2">
      <c r="A529" s="84"/>
      <c r="B529" s="27"/>
      <c r="C529" s="27"/>
      <c r="D529" s="27"/>
      <c r="E529" s="27"/>
      <c r="F529" s="27"/>
      <c r="G529" s="27"/>
      <c r="H529" s="27"/>
      <c r="I529" s="27"/>
      <c r="J529" s="27"/>
      <c r="K529" s="27"/>
    </row>
    <row r="530" spans="1:11" x14ac:dyDescent="0.2">
      <c r="A530" s="84"/>
      <c r="B530" s="27"/>
      <c r="C530" s="27"/>
      <c r="D530" s="27"/>
      <c r="E530" s="27"/>
      <c r="F530" s="27"/>
      <c r="G530" s="27"/>
      <c r="H530" s="27"/>
      <c r="I530" s="27"/>
      <c r="J530" s="27"/>
      <c r="K530" s="27"/>
    </row>
    <row r="531" spans="1:11" x14ac:dyDescent="0.2">
      <c r="A531" s="84"/>
      <c r="B531" s="27"/>
      <c r="C531" s="27"/>
      <c r="D531" s="27"/>
      <c r="E531" s="27"/>
      <c r="F531" s="27"/>
      <c r="G531" s="27"/>
      <c r="H531" s="27"/>
      <c r="I531" s="27"/>
      <c r="J531" s="27"/>
      <c r="K531" s="27"/>
    </row>
    <row r="532" spans="1:11" x14ac:dyDescent="0.2">
      <c r="A532" s="84"/>
      <c r="B532" s="27"/>
      <c r="C532" s="27"/>
      <c r="D532" s="27"/>
      <c r="E532" s="27"/>
      <c r="F532" s="27"/>
      <c r="G532" s="27"/>
      <c r="H532" s="27"/>
      <c r="I532" s="27"/>
      <c r="J532" s="27"/>
      <c r="K532" s="27"/>
    </row>
    <row r="533" spans="1:11" x14ac:dyDescent="0.2">
      <c r="A533" s="84"/>
      <c r="B533" s="27"/>
      <c r="C533" s="27"/>
      <c r="D533" s="27"/>
      <c r="E533" s="27"/>
      <c r="F533" s="27"/>
      <c r="G533" s="27"/>
      <c r="H533" s="27"/>
      <c r="I533" s="27"/>
      <c r="J533" s="27"/>
      <c r="K533" s="27"/>
    </row>
    <row r="534" spans="1:11" x14ac:dyDescent="0.2">
      <c r="A534" s="84"/>
      <c r="B534" s="27"/>
      <c r="C534" s="27"/>
      <c r="D534" s="27"/>
      <c r="E534" s="27"/>
      <c r="F534" s="27"/>
      <c r="G534" s="27"/>
      <c r="H534" s="27"/>
      <c r="I534" s="27"/>
      <c r="J534" s="27"/>
      <c r="K534" s="27"/>
    </row>
    <row r="535" spans="1:11" x14ac:dyDescent="0.2">
      <c r="A535" s="84"/>
      <c r="B535" s="27"/>
      <c r="C535" s="27"/>
      <c r="D535" s="27"/>
      <c r="E535" s="27"/>
      <c r="F535" s="27"/>
      <c r="G535" s="27"/>
      <c r="H535" s="27"/>
      <c r="I535" s="27"/>
      <c r="J535" s="27"/>
      <c r="K535" s="27"/>
    </row>
    <row r="536" spans="1:11" x14ac:dyDescent="0.2">
      <c r="A536" s="84"/>
      <c r="B536" s="27"/>
      <c r="C536" s="27"/>
      <c r="D536" s="27"/>
      <c r="E536" s="27"/>
      <c r="F536" s="27"/>
      <c r="G536" s="27"/>
      <c r="H536" s="27"/>
      <c r="I536" s="27"/>
      <c r="J536" s="27"/>
      <c r="K536" s="27"/>
    </row>
    <row r="537" spans="1:11" x14ac:dyDescent="0.2">
      <c r="A537" s="84"/>
      <c r="B537" s="27"/>
      <c r="C537" s="27"/>
      <c r="D537" s="27"/>
      <c r="E537" s="27"/>
      <c r="F537" s="27"/>
      <c r="G537" s="27"/>
      <c r="H537" s="27"/>
      <c r="I537" s="27"/>
      <c r="J537" s="27"/>
      <c r="K537" s="27"/>
    </row>
    <row r="538" spans="1:11" x14ac:dyDescent="0.2">
      <c r="A538" s="84"/>
      <c r="B538" s="27"/>
      <c r="C538" s="27"/>
      <c r="D538" s="27"/>
      <c r="E538" s="27"/>
      <c r="F538" s="27"/>
      <c r="G538" s="27"/>
      <c r="H538" s="27"/>
      <c r="I538" s="27"/>
      <c r="J538" s="27"/>
      <c r="K538" s="27"/>
    </row>
    <row r="539" spans="1:11" x14ac:dyDescent="0.2">
      <c r="A539" s="84"/>
      <c r="B539" s="27"/>
      <c r="C539" s="27"/>
      <c r="D539" s="27"/>
      <c r="E539" s="27"/>
      <c r="F539" s="27"/>
      <c r="G539" s="27"/>
      <c r="H539" s="27"/>
      <c r="I539" s="27"/>
      <c r="J539" s="27"/>
      <c r="K539" s="27"/>
    </row>
    <row r="540" spans="1:11" x14ac:dyDescent="0.2">
      <c r="A540" s="84"/>
      <c r="B540" s="27"/>
      <c r="C540" s="27"/>
      <c r="D540" s="27"/>
      <c r="E540" s="27"/>
      <c r="F540" s="27"/>
      <c r="G540" s="27"/>
      <c r="H540" s="27"/>
      <c r="I540" s="27"/>
      <c r="J540" s="27"/>
      <c r="K540" s="27"/>
    </row>
    <row r="541" spans="1:11" x14ac:dyDescent="0.2">
      <c r="A541" s="84"/>
      <c r="B541" s="27"/>
      <c r="C541" s="27"/>
      <c r="D541" s="27"/>
      <c r="E541" s="27"/>
      <c r="F541" s="27"/>
      <c r="G541" s="27"/>
      <c r="H541" s="27"/>
      <c r="I541" s="27"/>
      <c r="J541" s="27"/>
      <c r="K541" s="27"/>
    </row>
    <row r="542" spans="1:11" x14ac:dyDescent="0.2">
      <c r="A542" s="84"/>
      <c r="B542" s="27"/>
      <c r="C542" s="27"/>
      <c r="D542" s="27"/>
      <c r="E542" s="27"/>
      <c r="F542" s="27"/>
      <c r="G542" s="27"/>
      <c r="H542" s="27"/>
      <c r="I542" s="27"/>
      <c r="J542" s="27"/>
      <c r="K542" s="27"/>
    </row>
    <row r="543" spans="1:11" x14ac:dyDescent="0.2">
      <c r="A543" s="84"/>
      <c r="B543" s="27"/>
      <c r="C543" s="27"/>
      <c r="D543" s="27"/>
      <c r="E543" s="27"/>
      <c r="F543" s="27"/>
      <c r="G543" s="27"/>
      <c r="H543" s="27"/>
      <c r="I543" s="27"/>
      <c r="J543" s="27"/>
      <c r="K543" s="27"/>
    </row>
    <row r="544" spans="1:11" x14ac:dyDescent="0.2">
      <c r="A544" s="84"/>
      <c r="B544" s="27"/>
      <c r="C544" s="27"/>
      <c r="D544" s="27"/>
      <c r="E544" s="27"/>
      <c r="F544" s="27"/>
      <c r="G544" s="27"/>
      <c r="H544" s="27"/>
      <c r="I544" s="27"/>
      <c r="J544" s="27"/>
      <c r="K544" s="27"/>
    </row>
    <row r="545" spans="1:11" x14ac:dyDescent="0.2">
      <c r="A545" s="84"/>
      <c r="B545" s="27"/>
      <c r="C545" s="27"/>
      <c r="D545" s="27"/>
      <c r="E545" s="27"/>
      <c r="F545" s="27"/>
      <c r="G545" s="27"/>
      <c r="H545" s="27"/>
      <c r="I545" s="27"/>
      <c r="J545" s="27"/>
      <c r="K545" s="27"/>
    </row>
    <row r="546" spans="1:11" x14ac:dyDescent="0.2">
      <c r="A546" s="84"/>
      <c r="B546" s="27"/>
      <c r="C546" s="27"/>
      <c r="D546" s="27"/>
      <c r="E546" s="27"/>
      <c r="F546" s="27"/>
      <c r="G546" s="27"/>
      <c r="H546" s="27"/>
      <c r="I546" s="27"/>
      <c r="J546" s="27"/>
      <c r="K546" s="27"/>
    </row>
    <row r="547" spans="1:11" x14ac:dyDescent="0.2">
      <c r="A547" s="84"/>
      <c r="B547" s="27"/>
      <c r="C547" s="27"/>
      <c r="D547" s="27"/>
      <c r="E547" s="27"/>
      <c r="F547" s="27"/>
      <c r="G547" s="27"/>
      <c r="H547" s="27"/>
      <c r="I547" s="27"/>
      <c r="J547" s="27"/>
      <c r="K547" s="27"/>
    </row>
    <row r="548" spans="1:11" x14ac:dyDescent="0.2">
      <c r="A548" s="84"/>
      <c r="B548" s="27"/>
      <c r="C548" s="27"/>
      <c r="D548" s="27"/>
      <c r="E548" s="27"/>
      <c r="F548" s="27"/>
      <c r="G548" s="27"/>
      <c r="H548" s="27"/>
      <c r="I548" s="27"/>
      <c r="J548" s="27"/>
      <c r="K548" s="27"/>
    </row>
    <row r="549" spans="1:11" x14ac:dyDescent="0.2">
      <c r="A549" s="84"/>
      <c r="B549" s="27"/>
      <c r="C549" s="27"/>
      <c r="D549" s="27"/>
      <c r="E549" s="27"/>
      <c r="F549" s="27"/>
      <c r="G549" s="27"/>
      <c r="H549" s="27"/>
      <c r="I549" s="27"/>
      <c r="J549" s="27"/>
      <c r="K549" s="27"/>
    </row>
    <row r="550" spans="1:11" x14ac:dyDescent="0.2">
      <c r="A550" s="84"/>
      <c r="B550" s="27"/>
      <c r="C550" s="27"/>
      <c r="D550" s="27"/>
      <c r="E550" s="27"/>
      <c r="F550" s="27"/>
      <c r="G550" s="27"/>
      <c r="H550" s="27"/>
      <c r="I550" s="27"/>
      <c r="J550" s="27"/>
      <c r="K550" s="27"/>
    </row>
    <row r="551" spans="1:11" x14ac:dyDescent="0.2">
      <c r="A551" s="84"/>
      <c r="B551" s="27"/>
      <c r="C551" s="27"/>
      <c r="D551" s="27"/>
      <c r="E551" s="27"/>
      <c r="F551" s="27"/>
      <c r="G551" s="27"/>
      <c r="H551" s="27"/>
      <c r="I551" s="27"/>
      <c r="J551" s="27"/>
      <c r="K551" s="27"/>
    </row>
    <row r="552" spans="1:11" x14ac:dyDescent="0.2">
      <c r="A552" s="84"/>
      <c r="B552" s="27"/>
      <c r="C552" s="27"/>
      <c r="D552" s="27"/>
      <c r="E552" s="27"/>
      <c r="F552" s="27"/>
      <c r="G552" s="27"/>
      <c r="H552" s="27"/>
      <c r="I552" s="27"/>
      <c r="J552" s="27"/>
      <c r="K552" s="27"/>
    </row>
    <row r="553" spans="1:11" x14ac:dyDescent="0.2">
      <c r="A553" s="84"/>
      <c r="B553" s="27"/>
      <c r="C553" s="27"/>
      <c r="D553" s="27"/>
      <c r="E553" s="27"/>
      <c r="F553" s="27"/>
      <c r="G553" s="27"/>
      <c r="H553" s="27"/>
      <c r="I553" s="27"/>
      <c r="J553" s="27"/>
      <c r="K553" s="27"/>
    </row>
    <row r="554" spans="1:11" x14ac:dyDescent="0.2">
      <c r="A554" s="84"/>
      <c r="B554" s="27"/>
      <c r="C554" s="27"/>
      <c r="D554" s="27"/>
      <c r="E554" s="27"/>
      <c r="F554" s="27"/>
      <c r="G554" s="27"/>
      <c r="H554" s="27"/>
      <c r="I554" s="27"/>
      <c r="J554" s="27"/>
      <c r="K554" s="27"/>
    </row>
    <row r="555" spans="1:11" x14ac:dyDescent="0.2">
      <c r="A555" s="84"/>
      <c r="B555" s="27"/>
      <c r="C555" s="27"/>
      <c r="D555" s="27"/>
      <c r="E555" s="27"/>
      <c r="F555" s="27"/>
      <c r="G555" s="27"/>
      <c r="H555" s="27"/>
      <c r="I555" s="27"/>
      <c r="J555" s="27"/>
      <c r="K555" s="27"/>
    </row>
    <row r="556" spans="1:11" x14ac:dyDescent="0.2">
      <c r="A556" s="84"/>
      <c r="B556" s="27"/>
      <c r="C556" s="27"/>
      <c r="D556" s="27"/>
      <c r="E556" s="27"/>
      <c r="F556" s="27"/>
      <c r="G556" s="27"/>
      <c r="H556" s="27"/>
      <c r="I556" s="27"/>
      <c r="J556" s="27"/>
      <c r="K556" s="27"/>
    </row>
    <row r="557" spans="1:11" x14ac:dyDescent="0.2">
      <c r="A557" s="84"/>
      <c r="B557" s="27"/>
      <c r="C557" s="27"/>
      <c r="D557" s="27"/>
      <c r="E557" s="27"/>
      <c r="F557" s="27"/>
      <c r="G557" s="27"/>
      <c r="H557" s="27"/>
      <c r="I557" s="27"/>
      <c r="J557" s="27"/>
      <c r="K557" s="27"/>
    </row>
    <row r="558" spans="1:11" x14ac:dyDescent="0.2">
      <c r="A558" s="84"/>
      <c r="B558" s="27"/>
      <c r="C558" s="27"/>
      <c r="D558" s="27"/>
      <c r="E558" s="27"/>
      <c r="F558" s="27"/>
      <c r="G558" s="27"/>
      <c r="H558" s="27"/>
      <c r="I558" s="27"/>
      <c r="J558" s="27"/>
      <c r="K558" s="27"/>
    </row>
    <row r="559" spans="1:11" x14ac:dyDescent="0.2">
      <c r="A559" s="84"/>
      <c r="B559" s="27"/>
      <c r="C559" s="27"/>
      <c r="D559" s="27"/>
      <c r="E559" s="27"/>
      <c r="F559" s="27"/>
      <c r="G559" s="27"/>
      <c r="H559" s="27"/>
      <c r="I559" s="27"/>
      <c r="J559" s="27"/>
      <c r="K559" s="27"/>
    </row>
    <row r="560" spans="1:11" x14ac:dyDescent="0.2">
      <c r="A560" s="84"/>
      <c r="B560" s="27"/>
      <c r="C560" s="27"/>
      <c r="D560" s="27"/>
      <c r="E560" s="27"/>
      <c r="F560" s="27"/>
      <c r="G560" s="27"/>
      <c r="H560" s="27"/>
      <c r="I560" s="27"/>
      <c r="J560" s="27"/>
      <c r="K560" s="27"/>
    </row>
    <row r="561" spans="1:11" x14ac:dyDescent="0.2">
      <c r="A561" s="84"/>
      <c r="B561" s="27"/>
      <c r="C561" s="27"/>
      <c r="D561" s="27"/>
      <c r="E561" s="27"/>
      <c r="F561" s="27"/>
      <c r="G561" s="27"/>
      <c r="H561" s="27"/>
      <c r="I561" s="27"/>
      <c r="J561" s="27"/>
      <c r="K561" s="27"/>
    </row>
    <row r="562" spans="1:11" x14ac:dyDescent="0.2">
      <c r="A562" s="84"/>
      <c r="B562" s="27"/>
      <c r="C562" s="27"/>
      <c r="D562" s="27"/>
      <c r="E562" s="27"/>
      <c r="F562" s="27"/>
      <c r="G562" s="27"/>
      <c r="H562" s="27"/>
      <c r="I562" s="27"/>
      <c r="J562" s="27"/>
      <c r="K562" s="27"/>
    </row>
    <row r="563" spans="1:11" x14ac:dyDescent="0.2">
      <c r="A563" s="84"/>
      <c r="B563" s="27"/>
      <c r="C563" s="27"/>
      <c r="D563" s="27"/>
      <c r="E563" s="27"/>
      <c r="F563" s="27"/>
      <c r="G563" s="27"/>
      <c r="H563" s="27"/>
      <c r="I563" s="27"/>
      <c r="J563" s="27"/>
      <c r="K563" s="27"/>
    </row>
    <row r="564" spans="1:11" x14ac:dyDescent="0.2">
      <c r="A564" s="84"/>
      <c r="B564" s="27"/>
      <c r="C564" s="27"/>
      <c r="D564" s="27"/>
      <c r="E564" s="27"/>
      <c r="F564" s="27"/>
      <c r="G564" s="27"/>
      <c r="H564" s="27"/>
      <c r="I564" s="27"/>
      <c r="J564" s="27"/>
      <c r="K564" s="27"/>
    </row>
    <row r="565" spans="1:11" x14ac:dyDescent="0.2">
      <c r="A565" s="84"/>
      <c r="B565" s="27"/>
      <c r="C565" s="27"/>
      <c r="D565" s="27"/>
      <c r="E565" s="27"/>
      <c r="F565" s="27"/>
      <c r="G565" s="27"/>
      <c r="H565" s="27"/>
      <c r="I565" s="27"/>
      <c r="J565" s="27"/>
      <c r="K565" s="27"/>
    </row>
    <row r="566" spans="1:11" x14ac:dyDescent="0.2">
      <c r="A566" s="84"/>
      <c r="B566" s="27"/>
      <c r="C566" s="27"/>
      <c r="D566" s="27"/>
      <c r="E566" s="27"/>
      <c r="F566" s="27"/>
      <c r="G566" s="27"/>
      <c r="H566" s="27"/>
      <c r="I566" s="27"/>
      <c r="J566" s="27"/>
      <c r="K566" s="27"/>
    </row>
    <row r="567" spans="1:11" x14ac:dyDescent="0.2">
      <c r="A567" s="84"/>
      <c r="B567" s="27"/>
      <c r="C567" s="27"/>
      <c r="D567" s="27"/>
      <c r="E567" s="27"/>
      <c r="F567" s="27"/>
      <c r="G567" s="27"/>
      <c r="H567" s="27"/>
      <c r="I567" s="27"/>
      <c r="J567" s="27"/>
      <c r="K567" s="27"/>
    </row>
    <row r="568" spans="1:11" x14ac:dyDescent="0.2">
      <c r="A568" s="84"/>
      <c r="B568" s="27"/>
      <c r="C568" s="27"/>
      <c r="D568" s="27"/>
      <c r="E568" s="27"/>
      <c r="F568" s="27"/>
      <c r="G568" s="27"/>
      <c r="H568" s="27"/>
      <c r="I568" s="27"/>
      <c r="J568" s="27"/>
      <c r="K568" s="27"/>
    </row>
    <row r="569" spans="1:11" x14ac:dyDescent="0.2">
      <c r="A569" s="84"/>
      <c r="B569" s="27"/>
      <c r="C569" s="27"/>
      <c r="D569" s="27"/>
      <c r="E569" s="27"/>
      <c r="F569" s="27"/>
      <c r="G569" s="27"/>
      <c r="H569" s="27"/>
      <c r="I569" s="27"/>
      <c r="J569" s="27"/>
      <c r="K569" s="27"/>
    </row>
    <row r="570" spans="1:11" x14ac:dyDescent="0.2">
      <c r="A570" s="84"/>
      <c r="B570" s="27"/>
      <c r="C570" s="27"/>
      <c r="D570" s="27"/>
      <c r="E570" s="27"/>
      <c r="F570" s="27"/>
      <c r="G570" s="27"/>
      <c r="H570" s="27"/>
      <c r="I570" s="27"/>
      <c r="J570" s="27"/>
      <c r="K570" s="27"/>
    </row>
    <row r="571" spans="1:11" x14ac:dyDescent="0.2">
      <c r="A571" s="84"/>
      <c r="B571" s="27"/>
      <c r="C571" s="27"/>
      <c r="D571" s="27"/>
      <c r="E571" s="27"/>
      <c r="F571" s="27"/>
      <c r="G571" s="27"/>
      <c r="H571" s="27"/>
      <c r="I571" s="27"/>
      <c r="J571" s="27"/>
      <c r="K571" s="27"/>
    </row>
    <row r="572" spans="1:11" x14ac:dyDescent="0.2">
      <c r="A572" s="84"/>
      <c r="B572" s="27"/>
      <c r="C572" s="27"/>
      <c r="D572" s="27"/>
      <c r="E572" s="27"/>
      <c r="F572" s="27"/>
      <c r="G572" s="27"/>
      <c r="H572" s="27"/>
      <c r="I572" s="27"/>
      <c r="J572" s="27"/>
      <c r="K572" s="27"/>
    </row>
    <row r="573" spans="1:11" x14ac:dyDescent="0.2">
      <c r="A573" s="84"/>
      <c r="B573" s="27"/>
      <c r="C573" s="27"/>
      <c r="D573" s="27"/>
      <c r="E573" s="27"/>
      <c r="F573" s="27"/>
      <c r="G573" s="27"/>
      <c r="H573" s="27"/>
      <c r="I573" s="27"/>
      <c r="J573" s="27"/>
      <c r="K573" s="27"/>
    </row>
    <row r="574" spans="1:11" x14ac:dyDescent="0.2">
      <c r="A574" s="84"/>
      <c r="B574" s="27"/>
      <c r="C574" s="27"/>
      <c r="D574" s="27"/>
      <c r="E574" s="27"/>
      <c r="F574" s="27"/>
      <c r="G574" s="27"/>
      <c r="H574" s="27"/>
      <c r="I574" s="27"/>
      <c r="J574" s="27"/>
      <c r="K574" s="27"/>
    </row>
    <row r="575" spans="1:11" x14ac:dyDescent="0.2">
      <c r="A575" s="84"/>
      <c r="B575" s="27"/>
      <c r="C575" s="27"/>
      <c r="D575" s="27"/>
      <c r="E575" s="27"/>
      <c r="F575" s="27"/>
      <c r="G575" s="27"/>
      <c r="H575" s="27"/>
      <c r="I575" s="27"/>
      <c r="J575" s="27"/>
      <c r="K575" s="27"/>
    </row>
    <row r="576" spans="1:11" x14ac:dyDescent="0.2">
      <c r="A576" s="84"/>
      <c r="B576" s="27"/>
      <c r="C576" s="27"/>
      <c r="D576" s="27"/>
      <c r="E576" s="27"/>
      <c r="F576" s="27"/>
      <c r="G576" s="27"/>
      <c r="H576" s="27"/>
      <c r="I576" s="27"/>
      <c r="J576" s="27"/>
      <c r="K576" s="27"/>
    </row>
    <row r="577" spans="1:11" x14ac:dyDescent="0.2">
      <c r="A577" s="84"/>
      <c r="B577" s="27"/>
      <c r="C577" s="27"/>
      <c r="D577" s="27"/>
      <c r="E577" s="27"/>
      <c r="F577" s="27"/>
      <c r="G577" s="27"/>
      <c r="H577" s="27"/>
      <c r="I577" s="27"/>
      <c r="J577" s="27"/>
      <c r="K577" s="27"/>
    </row>
    <row r="578" spans="1:11" x14ac:dyDescent="0.2">
      <c r="A578" s="84"/>
      <c r="B578" s="27"/>
      <c r="C578" s="27"/>
      <c r="D578" s="27"/>
      <c r="E578" s="27"/>
      <c r="F578" s="27"/>
      <c r="G578" s="27"/>
      <c r="H578" s="27"/>
      <c r="I578" s="27"/>
      <c r="J578" s="27"/>
      <c r="K578" s="27"/>
    </row>
    <row r="579" spans="1:11" x14ac:dyDescent="0.2">
      <c r="A579" s="84"/>
      <c r="B579" s="27"/>
      <c r="C579" s="27"/>
      <c r="D579" s="27"/>
      <c r="E579" s="27"/>
      <c r="F579" s="27"/>
      <c r="G579" s="27"/>
      <c r="H579" s="27"/>
      <c r="I579" s="27"/>
      <c r="J579" s="27"/>
      <c r="K579" s="27"/>
    </row>
    <row r="580" spans="1:11" x14ac:dyDescent="0.2">
      <c r="A580" s="84"/>
      <c r="B580" s="27"/>
      <c r="C580" s="27"/>
      <c r="D580" s="27"/>
      <c r="E580" s="27"/>
      <c r="F580" s="27"/>
      <c r="G580" s="27"/>
      <c r="H580" s="27"/>
      <c r="I580" s="27"/>
      <c r="J580" s="27"/>
      <c r="K580" s="27"/>
    </row>
    <row r="581" spans="1:11" x14ac:dyDescent="0.2">
      <c r="A581" s="84"/>
      <c r="B581" s="27"/>
      <c r="C581" s="27"/>
      <c r="D581" s="27"/>
      <c r="E581" s="27"/>
      <c r="F581" s="27"/>
      <c r="G581" s="27"/>
      <c r="H581" s="27"/>
      <c r="I581" s="27"/>
      <c r="J581" s="27"/>
      <c r="K581" s="27"/>
    </row>
    <row r="582" spans="1:11" x14ac:dyDescent="0.2">
      <c r="A582" s="84"/>
      <c r="B582" s="27"/>
      <c r="C582" s="27"/>
      <c r="D582" s="27"/>
      <c r="E582" s="27"/>
      <c r="F582" s="27"/>
      <c r="G582" s="27"/>
      <c r="H582" s="27"/>
      <c r="I582" s="27"/>
      <c r="J582" s="27"/>
      <c r="K582" s="27"/>
    </row>
    <row r="583" spans="1:11" x14ac:dyDescent="0.2">
      <c r="A583" s="84"/>
      <c r="B583" s="27"/>
      <c r="C583" s="27"/>
      <c r="D583" s="27"/>
      <c r="E583" s="27"/>
      <c r="F583" s="27"/>
      <c r="G583" s="27"/>
      <c r="H583" s="27"/>
      <c r="I583" s="27"/>
      <c r="J583" s="27"/>
      <c r="K583" s="27"/>
    </row>
    <row r="584" spans="1:11" x14ac:dyDescent="0.2">
      <c r="A584" s="84"/>
      <c r="B584" s="27"/>
      <c r="C584" s="27"/>
      <c r="D584" s="27"/>
      <c r="E584" s="27"/>
      <c r="F584" s="27"/>
      <c r="G584" s="27"/>
      <c r="H584" s="27"/>
      <c r="I584" s="27"/>
      <c r="J584" s="27"/>
      <c r="K584" s="27"/>
    </row>
    <row r="585" spans="1:11" x14ac:dyDescent="0.2">
      <c r="A585" s="84"/>
      <c r="B585" s="27"/>
      <c r="C585" s="27"/>
      <c r="D585" s="27"/>
      <c r="E585" s="27"/>
      <c r="F585" s="27"/>
      <c r="G585" s="27"/>
      <c r="H585" s="27"/>
      <c r="I585" s="27"/>
      <c r="J585" s="27"/>
      <c r="K585" s="27"/>
    </row>
    <row r="586" spans="1:11" x14ac:dyDescent="0.2">
      <c r="A586" s="84"/>
      <c r="B586" s="27"/>
      <c r="C586" s="27"/>
      <c r="D586" s="27"/>
      <c r="E586" s="27"/>
      <c r="F586" s="27"/>
      <c r="G586" s="27"/>
      <c r="H586" s="27"/>
      <c r="I586" s="27"/>
      <c r="J586" s="27"/>
      <c r="K586" s="27"/>
    </row>
    <row r="587" spans="1:11" x14ac:dyDescent="0.2">
      <c r="A587" s="84"/>
      <c r="B587" s="27"/>
      <c r="C587" s="27"/>
      <c r="D587" s="27"/>
      <c r="E587" s="27"/>
      <c r="F587" s="27"/>
      <c r="G587" s="27"/>
      <c r="H587" s="27"/>
      <c r="I587" s="27"/>
      <c r="J587" s="27"/>
      <c r="K587" s="27"/>
    </row>
    <row r="588" spans="1:11" x14ac:dyDescent="0.2">
      <c r="A588" s="84"/>
      <c r="B588" s="27"/>
      <c r="C588" s="27"/>
      <c r="D588" s="27"/>
      <c r="E588" s="27"/>
      <c r="F588" s="27"/>
      <c r="G588" s="27"/>
      <c r="H588" s="27"/>
      <c r="I588" s="27"/>
      <c r="J588" s="27"/>
      <c r="K588" s="27"/>
    </row>
    <row r="589" spans="1:11" x14ac:dyDescent="0.2">
      <c r="A589" s="84"/>
      <c r="B589" s="27"/>
      <c r="C589" s="27"/>
      <c r="D589" s="27"/>
      <c r="E589" s="27"/>
      <c r="F589" s="27"/>
      <c r="G589" s="27"/>
      <c r="H589" s="27"/>
      <c r="I589" s="27"/>
      <c r="J589" s="27"/>
      <c r="K589" s="27"/>
    </row>
    <row r="590" spans="1:11" x14ac:dyDescent="0.2">
      <c r="A590" s="84"/>
      <c r="B590" s="27"/>
      <c r="C590" s="27"/>
      <c r="D590" s="27"/>
      <c r="E590" s="27"/>
      <c r="F590" s="27"/>
      <c r="G590" s="27"/>
      <c r="H590" s="27"/>
      <c r="I590" s="27"/>
      <c r="J590" s="27"/>
      <c r="K590" s="27"/>
    </row>
    <row r="591" spans="1:11" x14ac:dyDescent="0.2">
      <c r="A591" s="84"/>
      <c r="B591" s="27"/>
      <c r="C591" s="27"/>
      <c r="D591" s="27"/>
      <c r="E591" s="27"/>
      <c r="F591" s="27"/>
      <c r="G591" s="27"/>
      <c r="H591" s="27"/>
      <c r="I591" s="27"/>
      <c r="J591" s="27"/>
      <c r="K591" s="27"/>
    </row>
    <row r="592" spans="1:11" x14ac:dyDescent="0.2">
      <c r="A592" s="84"/>
      <c r="B592" s="27"/>
      <c r="C592" s="27"/>
      <c r="D592" s="27"/>
      <c r="E592" s="27"/>
      <c r="F592" s="27"/>
      <c r="G592" s="27"/>
      <c r="H592" s="27"/>
      <c r="I592" s="27"/>
      <c r="J592" s="27"/>
      <c r="K592" s="27"/>
    </row>
    <row r="593" spans="1:11" x14ac:dyDescent="0.2">
      <c r="A593" s="84"/>
      <c r="B593" s="27"/>
      <c r="C593" s="27"/>
      <c r="D593" s="27"/>
      <c r="E593" s="27"/>
      <c r="F593" s="27"/>
      <c r="G593" s="27"/>
      <c r="H593" s="27"/>
      <c r="I593" s="27"/>
      <c r="J593" s="27"/>
      <c r="K593" s="27"/>
    </row>
    <row r="594" spans="1:11" x14ac:dyDescent="0.2">
      <c r="A594" s="84"/>
      <c r="B594" s="27"/>
      <c r="C594" s="27"/>
      <c r="D594" s="27"/>
      <c r="E594" s="27"/>
      <c r="F594" s="27"/>
      <c r="G594" s="27"/>
      <c r="H594" s="27"/>
      <c r="I594" s="27"/>
      <c r="J594" s="27"/>
      <c r="K594" s="27"/>
    </row>
    <row r="595" spans="1:11" x14ac:dyDescent="0.2">
      <c r="A595" s="84"/>
      <c r="B595" s="27"/>
      <c r="C595" s="27"/>
      <c r="D595" s="27"/>
      <c r="E595" s="27"/>
      <c r="F595" s="27"/>
      <c r="G595" s="27"/>
      <c r="H595" s="27"/>
      <c r="I595" s="27"/>
      <c r="J595" s="27"/>
      <c r="K595" s="27"/>
    </row>
    <row r="596" spans="1:11" x14ac:dyDescent="0.2">
      <c r="A596" s="84"/>
      <c r="B596" s="27"/>
      <c r="C596" s="27"/>
      <c r="D596" s="27"/>
      <c r="E596" s="27"/>
      <c r="F596" s="27"/>
      <c r="G596" s="27"/>
      <c r="H596" s="27"/>
      <c r="I596" s="27"/>
      <c r="J596" s="27"/>
      <c r="K596" s="27"/>
    </row>
    <row r="597" spans="1:11" x14ac:dyDescent="0.2">
      <c r="A597" s="84"/>
      <c r="B597" s="27"/>
      <c r="C597" s="27"/>
      <c r="D597" s="27"/>
      <c r="E597" s="27"/>
      <c r="F597" s="27"/>
      <c r="G597" s="27"/>
      <c r="H597" s="27"/>
      <c r="I597" s="27"/>
      <c r="J597" s="27"/>
      <c r="K597" s="27"/>
    </row>
    <row r="598" spans="1:11" x14ac:dyDescent="0.2">
      <c r="A598" s="84"/>
      <c r="B598" s="27"/>
      <c r="C598" s="27"/>
      <c r="D598" s="27"/>
      <c r="E598" s="27"/>
      <c r="F598" s="27"/>
      <c r="G598" s="27"/>
      <c r="H598" s="27"/>
      <c r="I598" s="27"/>
      <c r="J598" s="27"/>
      <c r="K598" s="27"/>
    </row>
    <row r="599" spans="1:11" x14ac:dyDescent="0.2">
      <c r="A599" s="84"/>
      <c r="B599" s="27"/>
      <c r="C599" s="27"/>
      <c r="D599" s="27"/>
      <c r="E599" s="27"/>
      <c r="F599" s="27"/>
      <c r="G599" s="27"/>
      <c r="H599" s="27"/>
      <c r="I599" s="27"/>
      <c r="J599" s="27"/>
      <c r="K599" s="27"/>
    </row>
    <row r="600" spans="1:11" x14ac:dyDescent="0.2">
      <c r="A600" s="84"/>
      <c r="B600" s="27"/>
      <c r="C600" s="27"/>
      <c r="D600" s="27"/>
      <c r="E600" s="27"/>
      <c r="F600" s="27"/>
      <c r="G600" s="27"/>
      <c r="H600" s="27"/>
      <c r="I600" s="27"/>
      <c r="J600" s="27"/>
      <c r="K600" s="27"/>
    </row>
    <row r="601" spans="1:11" x14ac:dyDescent="0.2">
      <c r="A601" s="84"/>
      <c r="B601" s="27"/>
      <c r="C601" s="27"/>
      <c r="D601" s="27"/>
      <c r="E601" s="27"/>
      <c r="F601" s="27"/>
      <c r="G601" s="27"/>
      <c r="H601" s="27"/>
      <c r="I601" s="27"/>
      <c r="J601" s="27"/>
      <c r="K601" s="27"/>
    </row>
    <row r="602" spans="1:11" x14ac:dyDescent="0.2">
      <c r="A602" s="84"/>
      <c r="B602" s="27"/>
      <c r="C602" s="27"/>
      <c r="D602" s="27"/>
      <c r="E602" s="27"/>
      <c r="F602" s="27"/>
      <c r="G602" s="27"/>
      <c r="H602" s="27"/>
      <c r="I602" s="27"/>
      <c r="J602" s="27"/>
      <c r="K602" s="27"/>
    </row>
    <row r="603" spans="1:11" x14ac:dyDescent="0.2">
      <c r="A603" s="84"/>
      <c r="B603" s="27"/>
      <c r="C603" s="27"/>
      <c r="D603" s="27"/>
      <c r="E603" s="27"/>
      <c r="F603" s="27"/>
      <c r="G603" s="27"/>
      <c r="H603" s="27"/>
      <c r="I603" s="27"/>
      <c r="J603" s="27"/>
      <c r="K603" s="27"/>
    </row>
    <row r="604" spans="1:11" x14ac:dyDescent="0.2">
      <c r="A604" s="84"/>
      <c r="B604" s="27"/>
      <c r="C604" s="27"/>
      <c r="D604" s="27"/>
      <c r="E604" s="27"/>
      <c r="F604" s="27"/>
      <c r="G604" s="27"/>
      <c r="H604" s="27"/>
      <c r="I604" s="27"/>
      <c r="J604" s="27"/>
      <c r="K604" s="27"/>
    </row>
    <row r="605" spans="1:11" x14ac:dyDescent="0.2">
      <c r="A605" s="84"/>
      <c r="B605" s="27"/>
      <c r="C605" s="27"/>
      <c r="D605" s="27"/>
      <c r="E605" s="27"/>
      <c r="F605" s="27"/>
      <c r="G605" s="27"/>
      <c r="H605" s="27"/>
      <c r="I605" s="27"/>
      <c r="J605" s="27"/>
      <c r="K605" s="27"/>
    </row>
    <row r="606" spans="1:11" x14ac:dyDescent="0.2">
      <c r="A606" s="84"/>
      <c r="B606" s="27"/>
      <c r="C606" s="27"/>
      <c r="D606" s="27"/>
      <c r="E606" s="27"/>
      <c r="F606" s="27"/>
      <c r="G606" s="27"/>
      <c r="H606" s="27"/>
      <c r="I606" s="27"/>
      <c r="J606" s="27"/>
      <c r="K606" s="27"/>
    </row>
    <row r="607" spans="1:11" x14ac:dyDescent="0.2">
      <c r="A607" s="84"/>
      <c r="B607" s="27"/>
      <c r="C607" s="27"/>
      <c r="D607" s="27"/>
      <c r="E607" s="27"/>
      <c r="F607" s="27"/>
      <c r="G607" s="27"/>
      <c r="H607" s="27"/>
      <c r="I607" s="27"/>
      <c r="J607" s="27"/>
      <c r="K607" s="27"/>
    </row>
    <row r="608" spans="1:11" x14ac:dyDescent="0.2">
      <c r="A608" s="84"/>
      <c r="B608" s="27"/>
      <c r="C608" s="27"/>
      <c r="D608" s="27"/>
      <c r="E608" s="27"/>
      <c r="F608" s="27"/>
      <c r="G608" s="27"/>
      <c r="H608" s="27"/>
      <c r="I608" s="27"/>
      <c r="J608" s="27"/>
      <c r="K608" s="27"/>
    </row>
    <row r="609" spans="1:11" x14ac:dyDescent="0.2">
      <c r="A609" s="84"/>
      <c r="B609" s="27"/>
      <c r="C609" s="27"/>
      <c r="D609" s="27"/>
      <c r="E609" s="27"/>
      <c r="F609" s="27"/>
      <c r="G609" s="27"/>
      <c r="H609" s="27"/>
      <c r="I609" s="27"/>
      <c r="J609" s="27"/>
      <c r="K609" s="27"/>
    </row>
    <row r="610" spans="1:11" x14ac:dyDescent="0.2">
      <c r="A610" s="84"/>
      <c r="B610" s="27"/>
      <c r="C610" s="27"/>
      <c r="D610" s="27"/>
      <c r="E610" s="27"/>
      <c r="F610" s="27"/>
      <c r="G610" s="27"/>
      <c r="H610" s="27"/>
      <c r="I610" s="27"/>
      <c r="J610" s="27"/>
      <c r="K610" s="27"/>
    </row>
    <row r="611" spans="1:11" x14ac:dyDescent="0.2">
      <c r="A611" s="84"/>
      <c r="B611" s="27"/>
      <c r="C611" s="27"/>
      <c r="D611" s="27"/>
      <c r="E611" s="27"/>
      <c r="F611" s="27"/>
      <c r="G611" s="27"/>
      <c r="H611" s="27"/>
      <c r="I611" s="27"/>
      <c r="J611" s="27"/>
      <c r="K611" s="27"/>
    </row>
    <row r="612" spans="1:11" x14ac:dyDescent="0.2">
      <c r="A612" s="84"/>
      <c r="B612" s="27"/>
      <c r="C612" s="27"/>
      <c r="D612" s="27"/>
      <c r="E612" s="27"/>
      <c r="F612" s="27"/>
      <c r="G612" s="27"/>
      <c r="H612" s="27"/>
      <c r="I612" s="27"/>
      <c r="J612" s="27"/>
      <c r="K612" s="27"/>
    </row>
    <row r="613" spans="1:11" x14ac:dyDescent="0.2">
      <c r="A613" s="84"/>
      <c r="B613" s="27"/>
      <c r="C613" s="27"/>
      <c r="D613" s="27"/>
      <c r="E613" s="27"/>
      <c r="F613" s="27"/>
      <c r="G613" s="27"/>
      <c r="H613" s="27"/>
      <c r="I613" s="27"/>
      <c r="J613" s="27"/>
      <c r="K613" s="27"/>
    </row>
    <row r="614" spans="1:11" x14ac:dyDescent="0.2">
      <c r="A614" s="84"/>
      <c r="B614" s="27"/>
      <c r="C614" s="27"/>
      <c r="D614" s="27"/>
      <c r="E614" s="27"/>
      <c r="F614" s="27"/>
      <c r="G614" s="27"/>
      <c r="H614" s="27"/>
      <c r="I614" s="27"/>
      <c r="J614" s="27"/>
      <c r="K614" s="27"/>
    </row>
    <row r="615" spans="1:11" x14ac:dyDescent="0.2">
      <c r="A615" s="84"/>
      <c r="B615" s="27"/>
      <c r="C615" s="27"/>
      <c r="D615" s="27"/>
      <c r="E615" s="27"/>
      <c r="F615" s="27"/>
      <c r="G615" s="27"/>
      <c r="H615" s="27"/>
      <c r="I615" s="27"/>
      <c r="J615" s="27"/>
      <c r="K615" s="27"/>
    </row>
    <row r="616" spans="1:11" x14ac:dyDescent="0.2">
      <c r="A616" s="84"/>
      <c r="B616" s="27"/>
      <c r="C616" s="27"/>
      <c r="D616" s="27"/>
      <c r="E616" s="27"/>
      <c r="F616" s="27"/>
      <c r="G616" s="27"/>
      <c r="H616" s="27"/>
      <c r="I616" s="27"/>
      <c r="J616" s="27"/>
      <c r="K616" s="27"/>
    </row>
    <row r="617" spans="1:11" x14ac:dyDescent="0.2">
      <c r="A617" s="84"/>
      <c r="B617" s="27"/>
      <c r="C617" s="27"/>
      <c r="D617" s="27"/>
      <c r="E617" s="27"/>
      <c r="F617" s="27"/>
      <c r="G617" s="27"/>
      <c r="H617" s="27"/>
      <c r="I617" s="27"/>
      <c r="J617" s="27"/>
      <c r="K617" s="27"/>
    </row>
    <row r="618" spans="1:11" x14ac:dyDescent="0.2">
      <c r="A618" s="84"/>
      <c r="B618" s="27"/>
      <c r="C618" s="27"/>
      <c r="D618" s="27"/>
      <c r="E618" s="27"/>
      <c r="F618" s="27"/>
      <c r="G618" s="27"/>
      <c r="H618" s="27"/>
      <c r="I618" s="27"/>
      <c r="J618" s="27"/>
      <c r="K618" s="27"/>
    </row>
    <row r="619" spans="1:11" x14ac:dyDescent="0.2">
      <c r="A619" s="84"/>
      <c r="B619" s="27"/>
      <c r="C619" s="27"/>
      <c r="D619" s="27"/>
      <c r="E619" s="27"/>
      <c r="F619" s="27"/>
      <c r="G619" s="27"/>
      <c r="H619" s="27"/>
      <c r="I619" s="27"/>
      <c r="J619" s="27"/>
      <c r="K619" s="27"/>
    </row>
    <row r="620" spans="1:11" x14ac:dyDescent="0.2">
      <c r="A620" s="84"/>
      <c r="B620" s="27"/>
      <c r="C620" s="27"/>
      <c r="D620" s="27"/>
      <c r="E620" s="27"/>
      <c r="F620" s="27"/>
      <c r="G620" s="27"/>
      <c r="H620" s="27"/>
      <c r="I620" s="27"/>
      <c r="J620" s="27"/>
      <c r="K620" s="27"/>
    </row>
    <row r="621" spans="1:11" x14ac:dyDescent="0.2">
      <c r="A621" s="84"/>
      <c r="B621" s="27"/>
      <c r="C621" s="27"/>
      <c r="D621" s="27"/>
      <c r="E621" s="27"/>
      <c r="F621" s="27"/>
      <c r="G621" s="27"/>
      <c r="H621" s="27"/>
      <c r="I621" s="27"/>
      <c r="J621" s="27"/>
      <c r="K621" s="27"/>
    </row>
    <row r="622" spans="1:11" x14ac:dyDescent="0.2">
      <c r="A622" s="84"/>
      <c r="B622" s="27"/>
      <c r="C622" s="27"/>
      <c r="D622" s="27"/>
      <c r="E622" s="27"/>
      <c r="F622" s="27"/>
      <c r="G622" s="27"/>
      <c r="H622" s="27"/>
      <c r="I622" s="27"/>
      <c r="J622" s="27"/>
      <c r="K622" s="27"/>
    </row>
    <row r="623" spans="1:11" x14ac:dyDescent="0.2">
      <c r="A623" s="84"/>
      <c r="B623" s="27"/>
      <c r="C623" s="27"/>
      <c r="D623" s="27"/>
      <c r="E623" s="27"/>
      <c r="F623" s="27"/>
      <c r="G623" s="27"/>
      <c r="H623" s="27"/>
      <c r="I623" s="27"/>
      <c r="J623" s="27"/>
      <c r="K623" s="27"/>
    </row>
    <row r="624" spans="1:11" x14ac:dyDescent="0.2">
      <c r="A624" s="84"/>
      <c r="B624" s="27"/>
      <c r="C624" s="27"/>
      <c r="D624" s="27"/>
      <c r="E624" s="27"/>
      <c r="F624" s="27"/>
      <c r="G624" s="27"/>
      <c r="H624" s="27"/>
      <c r="I624" s="27"/>
      <c r="J624" s="27"/>
      <c r="K624" s="27"/>
    </row>
    <row r="625" spans="1:11" x14ac:dyDescent="0.2">
      <c r="A625" s="84"/>
      <c r="B625" s="27"/>
      <c r="C625" s="27"/>
      <c r="D625" s="27"/>
      <c r="E625" s="27"/>
      <c r="F625" s="27"/>
      <c r="G625" s="27"/>
      <c r="H625" s="27"/>
      <c r="I625" s="27"/>
      <c r="J625" s="27"/>
      <c r="K625" s="27"/>
    </row>
    <row r="626" spans="1:11" x14ac:dyDescent="0.2">
      <c r="A626" s="84"/>
      <c r="B626" s="27"/>
      <c r="C626" s="27"/>
      <c r="D626" s="27"/>
      <c r="E626" s="27"/>
      <c r="F626" s="27"/>
      <c r="G626" s="27"/>
      <c r="H626" s="27"/>
      <c r="I626" s="27"/>
      <c r="J626" s="27"/>
      <c r="K626" s="27"/>
    </row>
    <row r="627" spans="1:11" x14ac:dyDescent="0.2">
      <c r="A627" s="84"/>
      <c r="B627" s="27"/>
      <c r="C627" s="27"/>
      <c r="D627" s="27"/>
      <c r="E627" s="27"/>
      <c r="F627" s="27"/>
      <c r="G627" s="27"/>
      <c r="H627" s="27"/>
      <c r="I627" s="27"/>
      <c r="J627" s="27"/>
      <c r="K627" s="27"/>
    </row>
    <row r="628" spans="1:11" x14ac:dyDescent="0.2">
      <c r="A628" s="84"/>
      <c r="B628" s="27"/>
      <c r="C628" s="27"/>
      <c r="D628" s="27"/>
      <c r="E628" s="27"/>
      <c r="F628" s="27"/>
      <c r="G628" s="27"/>
      <c r="H628" s="27"/>
      <c r="I628" s="27"/>
      <c r="J628" s="27"/>
      <c r="K628" s="27"/>
    </row>
    <row r="629" spans="1:11" x14ac:dyDescent="0.2">
      <c r="A629" s="84"/>
      <c r="B629" s="27"/>
      <c r="C629" s="27"/>
      <c r="D629" s="27"/>
      <c r="E629" s="27"/>
      <c r="F629" s="27"/>
      <c r="G629" s="27"/>
      <c r="H629" s="27"/>
      <c r="I629" s="27"/>
      <c r="J629" s="27"/>
      <c r="K629" s="27"/>
    </row>
    <row r="630" spans="1:11" x14ac:dyDescent="0.2">
      <c r="A630" s="84"/>
      <c r="B630" s="27"/>
      <c r="C630" s="27"/>
      <c r="D630" s="27"/>
      <c r="E630" s="27"/>
      <c r="F630" s="27"/>
      <c r="G630" s="27"/>
      <c r="H630" s="27"/>
      <c r="I630" s="27"/>
      <c r="J630" s="27"/>
      <c r="K630" s="27"/>
    </row>
    <row r="631" spans="1:11" x14ac:dyDescent="0.2">
      <c r="A631" s="84"/>
      <c r="B631" s="27"/>
      <c r="C631" s="27"/>
      <c r="D631" s="27"/>
      <c r="E631" s="27"/>
      <c r="F631" s="27"/>
      <c r="G631" s="27"/>
      <c r="H631" s="27"/>
      <c r="I631" s="27"/>
      <c r="J631" s="27"/>
      <c r="K631" s="27"/>
    </row>
    <row r="632" spans="1:11" x14ac:dyDescent="0.2">
      <c r="A632" s="84"/>
      <c r="B632" s="27"/>
      <c r="C632" s="27"/>
      <c r="D632" s="27"/>
      <c r="E632" s="27"/>
      <c r="F632" s="27"/>
      <c r="G632" s="27"/>
      <c r="H632" s="27"/>
      <c r="I632" s="27"/>
      <c r="J632" s="27"/>
      <c r="K632" s="27"/>
    </row>
    <row r="633" spans="1:11" x14ac:dyDescent="0.2">
      <c r="A633" s="84"/>
      <c r="B633" s="27"/>
      <c r="C633" s="27"/>
      <c r="D633" s="27"/>
      <c r="E633" s="27"/>
      <c r="F633" s="27"/>
      <c r="G633" s="27"/>
      <c r="H633" s="27"/>
      <c r="I633" s="27"/>
      <c r="J633" s="27"/>
      <c r="K633" s="27"/>
    </row>
    <row r="634" spans="1:11" x14ac:dyDescent="0.2">
      <c r="A634" s="84"/>
      <c r="B634" s="27"/>
      <c r="C634" s="27"/>
      <c r="D634" s="27"/>
      <c r="E634" s="27"/>
      <c r="F634" s="27"/>
      <c r="G634" s="27"/>
      <c r="H634" s="27"/>
      <c r="I634" s="27"/>
      <c r="J634" s="27"/>
      <c r="K634" s="27"/>
    </row>
    <row r="635" spans="1:11" x14ac:dyDescent="0.2">
      <c r="A635" s="84"/>
      <c r="B635" s="27"/>
      <c r="C635" s="27"/>
      <c r="D635" s="27"/>
      <c r="E635" s="27"/>
      <c r="F635" s="27"/>
      <c r="G635" s="27"/>
      <c r="H635" s="27"/>
      <c r="I635" s="27"/>
      <c r="J635" s="27"/>
      <c r="K635" s="27"/>
    </row>
    <row r="636" spans="1:11" x14ac:dyDescent="0.2">
      <c r="A636" s="84"/>
      <c r="B636" s="27"/>
      <c r="C636" s="27"/>
      <c r="D636" s="27"/>
      <c r="E636" s="27"/>
      <c r="F636" s="27"/>
      <c r="G636" s="27"/>
      <c r="H636" s="27"/>
      <c r="I636" s="27"/>
      <c r="J636" s="27"/>
      <c r="K636" s="27"/>
    </row>
    <row r="637" spans="1:11" x14ac:dyDescent="0.2">
      <c r="A637" s="84"/>
      <c r="B637" s="27"/>
      <c r="C637" s="27"/>
      <c r="D637" s="27"/>
      <c r="E637" s="27"/>
      <c r="F637" s="27"/>
      <c r="G637" s="27"/>
      <c r="H637" s="27"/>
      <c r="I637" s="27"/>
      <c r="J637" s="27"/>
      <c r="K637" s="27"/>
    </row>
    <row r="638" spans="1:11" x14ac:dyDescent="0.2">
      <c r="A638" s="84"/>
      <c r="B638" s="27"/>
      <c r="C638" s="27"/>
      <c r="D638" s="27"/>
      <c r="E638" s="27"/>
      <c r="F638" s="27"/>
      <c r="G638" s="27"/>
      <c r="H638" s="27"/>
      <c r="I638" s="27"/>
      <c r="J638" s="27"/>
      <c r="K638" s="27"/>
    </row>
    <row r="639" spans="1:11" x14ac:dyDescent="0.2">
      <c r="A639" s="84"/>
      <c r="B639" s="27"/>
      <c r="C639" s="27"/>
      <c r="D639" s="27"/>
      <c r="E639" s="27"/>
      <c r="F639" s="27"/>
      <c r="G639" s="27"/>
      <c r="H639" s="27"/>
      <c r="I639" s="27"/>
      <c r="J639" s="27"/>
      <c r="K639" s="27"/>
    </row>
    <row r="640" spans="1:11" x14ac:dyDescent="0.2">
      <c r="A640" s="84"/>
      <c r="B640" s="27"/>
      <c r="C640" s="27"/>
      <c r="D640" s="27"/>
      <c r="E640" s="27"/>
      <c r="F640" s="27"/>
      <c r="G640" s="27"/>
      <c r="H640" s="27"/>
      <c r="I640" s="27"/>
      <c r="J640" s="27"/>
      <c r="K640" s="27"/>
    </row>
    <row r="641" spans="1:11" x14ac:dyDescent="0.2">
      <c r="A641" s="84"/>
      <c r="B641" s="27"/>
      <c r="C641" s="27"/>
      <c r="D641" s="27"/>
      <c r="E641" s="27"/>
      <c r="F641" s="27"/>
      <c r="G641" s="27"/>
      <c r="H641" s="27"/>
      <c r="I641" s="27"/>
      <c r="J641" s="27"/>
      <c r="K641" s="27"/>
    </row>
    <row r="642" spans="1:11" x14ac:dyDescent="0.2">
      <c r="A642" s="84"/>
      <c r="B642" s="27"/>
      <c r="C642" s="27"/>
      <c r="D642" s="27"/>
      <c r="E642" s="27"/>
      <c r="F642" s="27"/>
      <c r="G642" s="27"/>
      <c r="H642" s="27"/>
      <c r="I642" s="27"/>
      <c r="J642" s="27"/>
      <c r="K642" s="27"/>
    </row>
    <row r="643" spans="1:11" x14ac:dyDescent="0.2">
      <c r="A643" s="84"/>
      <c r="B643" s="27"/>
      <c r="C643" s="27"/>
      <c r="D643" s="27"/>
      <c r="E643" s="27"/>
      <c r="F643" s="27"/>
      <c r="G643" s="27"/>
      <c r="H643" s="27"/>
      <c r="I643" s="27"/>
      <c r="J643" s="27"/>
      <c r="K643" s="27"/>
    </row>
    <row r="644" spans="1:11" x14ac:dyDescent="0.2">
      <c r="A644" s="84"/>
      <c r="B644" s="27"/>
      <c r="C644" s="27"/>
      <c r="D644" s="27"/>
      <c r="E644" s="27"/>
      <c r="F644" s="27"/>
      <c r="G644" s="27"/>
      <c r="H644" s="27"/>
      <c r="I644" s="27"/>
      <c r="J644" s="27"/>
      <c r="K644" s="27"/>
    </row>
    <row r="645" spans="1:11" x14ac:dyDescent="0.2">
      <c r="A645" s="84"/>
      <c r="B645" s="27"/>
      <c r="C645" s="27"/>
      <c r="D645" s="27"/>
      <c r="E645" s="27"/>
      <c r="F645" s="27"/>
      <c r="G645" s="27"/>
      <c r="H645" s="27"/>
      <c r="I645" s="27"/>
      <c r="J645" s="27"/>
      <c r="K645" s="27"/>
    </row>
    <row r="646" spans="1:11" x14ac:dyDescent="0.2">
      <c r="A646" s="84"/>
      <c r="B646" s="27"/>
      <c r="C646" s="27"/>
      <c r="D646" s="27"/>
      <c r="E646" s="27"/>
      <c r="F646" s="27"/>
      <c r="G646" s="27"/>
      <c r="H646" s="27"/>
      <c r="I646" s="27"/>
      <c r="J646" s="27"/>
      <c r="K646" s="27"/>
    </row>
    <row r="647" spans="1:11" x14ac:dyDescent="0.2">
      <c r="A647" s="84"/>
      <c r="B647" s="27"/>
      <c r="C647" s="27"/>
      <c r="D647" s="27"/>
      <c r="E647" s="27"/>
      <c r="F647" s="27"/>
      <c r="G647" s="27"/>
      <c r="H647" s="27"/>
      <c r="I647" s="27"/>
      <c r="J647" s="27"/>
      <c r="K647" s="27"/>
    </row>
    <row r="648" spans="1:11" x14ac:dyDescent="0.2">
      <c r="A648" s="84"/>
      <c r="B648" s="27"/>
      <c r="C648" s="27"/>
      <c r="D648" s="27"/>
      <c r="E648" s="27"/>
      <c r="F648" s="27"/>
      <c r="G648" s="27"/>
      <c r="H648" s="27"/>
      <c r="I648" s="27"/>
      <c r="J648" s="27"/>
      <c r="K648" s="27"/>
    </row>
    <row r="649" spans="1:11" x14ac:dyDescent="0.2">
      <c r="A649" s="84"/>
      <c r="B649" s="27"/>
      <c r="C649" s="27"/>
      <c r="D649" s="27"/>
      <c r="E649" s="27"/>
      <c r="F649" s="27"/>
      <c r="G649" s="27"/>
      <c r="H649" s="27"/>
      <c r="I649" s="27"/>
      <c r="J649" s="27"/>
      <c r="K649" s="27"/>
    </row>
    <row r="650" spans="1:11" x14ac:dyDescent="0.2">
      <c r="A650" s="84"/>
      <c r="B650" s="27"/>
      <c r="C650" s="27"/>
      <c r="D650" s="27"/>
      <c r="E650" s="27"/>
      <c r="F650" s="27"/>
      <c r="G650" s="27"/>
      <c r="H650" s="27"/>
      <c r="I650" s="27"/>
      <c r="J650" s="27"/>
      <c r="K650" s="27"/>
    </row>
    <row r="651" spans="1:11" x14ac:dyDescent="0.2">
      <c r="A651" s="84"/>
      <c r="B651" s="27"/>
      <c r="C651" s="27"/>
      <c r="D651" s="27"/>
      <c r="E651" s="27"/>
      <c r="F651" s="27"/>
      <c r="G651" s="27"/>
      <c r="H651" s="27"/>
      <c r="I651" s="27"/>
      <c r="J651" s="27"/>
      <c r="K651" s="27"/>
    </row>
  </sheetData>
  <mergeCells count="14">
    <mergeCell ref="F1:K1"/>
    <mergeCell ref="F2:K2"/>
    <mergeCell ref="F8:F9"/>
    <mergeCell ref="G8:H8"/>
    <mergeCell ref="J8:K8"/>
    <mergeCell ref="A7:J7"/>
    <mergeCell ref="I8:I9"/>
    <mergeCell ref="A8:A9"/>
    <mergeCell ref="B8:B9"/>
    <mergeCell ref="C8:C9"/>
    <mergeCell ref="D8:E8"/>
    <mergeCell ref="F3:K3"/>
    <mergeCell ref="A5:K5"/>
    <mergeCell ref="A6:K6"/>
  </mergeCells>
  <phoneticPr fontId="2" type="noConversion"/>
  <pageMargins left="0.19685039370078741" right="0.19685039370078741" top="0.59055118110236227" bottom="0.19685039370078741" header="0.51181102362204722" footer="0.51181102362204722"/>
  <pageSetup paperSize="9" scale="61" orientation="landscape" r:id="rId1"/>
  <headerFooter alignWithMargins="0"/>
  <rowBreaks count="1" manualBreakCount="1">
    <brk id="12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zoomScaleNormal="100" zoomScaleSheetLayoutView="100" workbookViewId="0">
      <pane xSplit="1" ySplit="17" topLeftCell="B59" activePane="bottomRight" state="frozen"/>
      <selection pane="topRight" activeCell="B1" sqref="B1"/>
      <selection pane="bottomLeft" activeCell="A19" sqref="A19"/>
      <selection pane="bottomRight" activeCell="E62" sqref="E62"/>
    </sheetView>
  </sheetViews>
  <sheetFormatPr defaultRowHeight="12.75" x14ac:dyDescent="0.2"/>
  <cols>
    <col min="1" max="1" width="57.140625" style="41" customWidth="1"/>
    <col min="2" max="2" width="25.5703125" style="41" customWidth="1"/>
    <col min="3" max="5" width="11" style="41" customWidth="1"/>
    <col min="6" max="16384" width="9.140625" style="41"/>
  </cols>
  <sheetData>
    <row r="1" spans="1:5" x14ac:dyDescent="0.2">
      <c r="B1" s="274" t="s">
        <v>29</v>
      </c>
      <c r="C1" s="274"/>
      <c r="D1" s="274"/>
      <c r="E1" s="274"/>
    </row>
    <row r="2" spans="1:5" x14ac:dyDescent="0.2">
      <c r="B2" s="274" t="s">
        <v>28</v>
      </c>
      <c r="C2" s="274"/>
      <c r="D2" s="274"/>
      <c r="E2" s="274"/>
    </row>
    <row r="3" spans="1:5" x14ac:dyDescent="0.2">
      <c r="B3" s="274" t="s">
        <v>88</v>
      </c>
      <c r="C3" s="274"/>
      <c r="D3" s="274"/>
      <c r="E3" s="274"/>
    </row>
    <row r="4" spans="1:5" x14ac:dyDescent="0.2">
      <c r="B4" s="274" t="s">
        <v>579</v>
      </c>
      <c r="C4" s="274"/>
      <c r="D4" s="274"/>
      <c r="E4" s="274"/>
    </row>
    <row r="5" spans="1:5" x14ac:dyDescent="0.2">
      <c r="B5" s="274" t="s">
        <v>580</v>
      </c>
      <c r="C5" s="274"/>
      <c r="D5" s="274"/>
      <c r="E5" s="274"/>
    </row>
    <row r="6" spans="1:5" x14ac:dyDescent="0.2">
      <c r="B6" s="274"/>
      <c r="C6" s="274"/>
      <c r="D6" s="274"/>
      <c r="E6" s="274"/>
    </row>
    <row r="7" spans="1:5" x14ac:dyDescent="0.2">
      <c r="B7" s="274" t="s">
        <v>611</v>
      </c>
      <c r="C7" s="274"/>
      <c r="D7" s="274"/>
      <c r="E7" s="274"/>
    </row>
    <row r="8" spans="1:5" x14ac:dyDescent="0.2">
      <c r="B8" s="183"/>
      <c r="C8" s="183"/>
      <c r="D8" s="183"/>
      <c r="E8" s="183"/>
    </row>
    <row r="9" spans="1:5" ht="14.25" x14ac:dyDescent="0.2">
      <c r="A9" s="275" t="s">
        <v>112</v>
      </c>
      <c r="B9" s="275"/>
      <c r="C9" s="275"/>
      <c r="D9" s="275"/>
      <c r="E9" s="275"/>
    </row>
    <row r="10" spans="1:5" ht="14.25" x14ac:dyDescent="0.2">
      <c r="A10" s="275" t="s">
        <v>581</v>
      </c>
      <c r="B10" s="275"/>
      <c r="C10" s="275"/>
      <c r="D10" s="275"/>
      <c r="E10" s="275"/>
    </row>
    <row r="11" spans="1:5" ht="11.25" customHeight="1" x14ac:dyDescent="0.2">
      <c r="A11" s="276" t="s">
        <v>22</v>
      </c>
      <c r="B11" s="276"/>
      <c r="C11" s="276"/>
      <c r="D11" s="276"/>
      <c r="E11" s="276"/>
    </row>
    <row r="12" spans="1:5" ht="25.5" x14ac:dyDescent="0.2">
      <c r="A12" s="43" t="s">
        <v>4</v>
      </c>
      <c r="B12" s="43" t="s">
        <v>5</v>
      </c>
      <c r="C12" s="227" t="s">
        <v>468</v>
      </c>
      <c r="D12" s="227" t="s">
        <v>523</v>
      </c>
      <c r="E12" s="227" t="s">
        <v>549</v>
      </c>
    </row>
    <row r="13" spans="1:5" x14ac:dyDescent="0.2">
      <c r="A13" s="5">
        <v>1</v>
      </c>
      <c r="B13" s="5">
        <v>2</v>
      </c>
      <c r="C13" s="6">
        <v>3</v>
      </c>
      <c r="D13" s="6">
        <v>4</v>
      </c>
      <c r="E13" s="6">
        <v>5</v>
      </c>
    </row>
    <row r="14" spans="1:5" ht="15.75" x14ac:dyDescent="0.25">
      <c r="A14" s="32" t="s">
        <v>119</v>
      </c>
      <c r="B14" s="8" t="s">
        <v>6</v>
      </c>
      <c r="C14" s="256">
        <f>C15+C40</f>
        <v>5407.2000000000007</v>
      </c>
      <c r="D14" s="256">
        <f>D15+D40</f>
        <v>5073.2</v>
      </c>
      <c r="E14" s="256">
        <f>E15+E40</f>
        <v>5287.6</v>
      </c>
    </row>
    <row r="15" spans="1:5" ht="15.75" x14ac:dyDescent="0.25">
      <c r="A15" s="32" t="s">
        <v>118</v>
      </c>
      <c r="B15" s="8"/>
      <c r="C15" s="256">
        <f>C16+C30+C32+C25</f>
        <v>5404.2000000000007</v>
      </c>
      <c r="D15" s="256">
        <f>D16+D30+D32+D25</f>
        <v>5070.2</v>
      </c>
      <c r="E15" s="256">
        <f>E16+E30+E32+E25</f>
        <v>5284.6</v>
      </c>
    </row>
    <row r="16" spans="1:5" ht="15.75" x14ac:dyDescent="0.25">
      <c r="A16" s="32" t="s">
        <v>7</v>
      </c>
      <c r="B16" s="8" t="s">
        <v>8</v>
      </c>
      <c r="C16" s="256">
        <f>SUM(C17)</f>
        <v>2367.1</v>
      </c>
      <c r="D16" s="256">
        <f>SUM(D17)</f>
        <v>2007.1</v>
      </c>
      <c r="E16" s="256">
        <f>SUM(E17)</f>
        <v>2157.6</v>
      </c>
    </row>
    <row r="17" spans="1:6" ht="15.75" x14ac:dyDescent="0.25">
      <c r="A17" s="32" t="s">
        <v>9</v>
      </c>
      <c r="B17" s="8" t="s">
        <v>10</v>
      </c>
      <c r="C17" s="256">
        <f>SUM(C18+C19+C21+C22)+C20+C23+C24</f>
        <v>2367.1</v>
      </c>
      <c r="D17" s="256">
        <f t="shared" ref="D17:E17" si="0">SUM(D18+D19+D21+D22)+D20+D23+D24</f>
        <v>2007.1</v>
      </c>
      <c r="E17" s="256">
        <f t="shared" si="0"/>
        <v>2157.6</v>
      </c>
    </row>
    <row r="18" spans="1:6" ht="48.75" x14ac:dyDescent="0.25">
      <c r="A18" s="30" t="s">
        <v>38</v>
      </c>
      <c r="B18" s="9" t="s">
        <v>113</v>
      </c>
      <c r="C18" s="257">
        <v>1591.9</v>
      </c>
      <c r="D18" s="257">
        <v>1221</v>
      </c>
      <c r="E18" s="262">
        <v>1312.6</v>
      </c>
    </row>
    <row r="19" spans="1:6" ht="72.75" hidden="1" x14ac:dyDescent="0.25">
      <c r="A19" s="40" t="s">
        <v>35</v>
      </c>
      <c r="B19" s="10" t="s">
        <v>114</v>
      </c>
      <c r="C19" s="262"/>
      <c r="D19" s="262"/>
      <c r="E19" s="262"/>
      <c r="F19" s="192"/>
    </row>
    <row r="20" spans="1:6" ht="36.75" x14ac:dyDescent="0.25">
      <c r="A20" s="30" t="s">
        <v>36</v>
      </c>
      <c r="B20" s="9" t="s">
        <v>116</v>
      </c>
      <c r="C20" s="262">
        <v>44</v>
      </c>
      <c r="D20" s="262">
        <v>0</v>
      </c>
      <c r="E20" s="262"/>
      <c r="F20" s="192"/>
    </row>
    <row r="21" spans="1:6" ht="60.75" x14ac:dyDescent="0.25">
      <c r="A21" s="40" t="s">
        <v>37</v>
      </c>
      <c r="B21" s="10" t="s">
        <v>115</v>
      </c>
      <c r="C21" s="262">
        <v>202.6</v>
      </c>
      <c r="D21" s="262">
        <v>217.8</v>
      </c>
      <c r="E21" s="262">
        <v>234.1</v>
      </c>
      <c r="F21" s="192"/>
    </row>
    <row r="22" spans="1:6" ht="96.75" hidden="1" x14ac:dyDescent="0.25">
      <c r="A22" s="40" t="s">
        <v>471</v>
      </c>
      <c r="B22" s="10" t="s">
        <v>472</v>
      </c>
      <c r="C22" s="262"/>
      <c r="D22" s="262"/>
      <c r="E22" s="262"/>
      <c r="F22" s="192"/>
    </row>
    <row r="23" spans="1:6" ht="60.75" hidden="1" x14ac:dyDescent="0.25">
      <c r="A23" s="40" t="s">
        <v>563</v>
      </c>
      <c r="B23" s="10" t="s">
        <v>564</v>
      </c>
      <c r="C23" s="262"/>
      <c r="D23" s="262"/>
      <c r="E23" s="262"/>
      <c r="F23" s="192"/>
    </row>
    <row r="24" spans="1:6" ht="60.75" x14ac:dyDescent="0.25">
      <c r="A24" s="40" t="s">
        <v>565</v>
      </c>
      <c r="B24" s="10" t="s">
        <v>566</v>
      </c>
      <c r="C24" s="262">
        <v>528.6</v>
      </c>
      <c r="D24" s="262">
        <v>568.29999999999995</v>
      </c>
      <c r="E24" s="262">
        <v>610.9</v>
      </c>
      <c r="F24" s="192"/>
    </row>
    <row r="25" spans="1:6" ht="33.75" customHeight="1" x14ac:dyDescent="0.25">
      <c r="A25" s="38" t="s">
        <v>157</v>
      </c>
      <c r="B25" s="11" t="s">
        <v>158</v>
      </c>
      <c r="C25" s="256">
        <f>SUM(C26:C29)</f>
        <v>1721.1000000000004</v>
      </c>
      <c r="D25" s="256">
        <f>SUM(D26:D29)</f>
        <v>1740.1</v>
      </c>
      <c r="E25" s="256">
        <f>SUM(E26:E29)</f>
        <v>1799</v>
      </c>
    </row>
    <row r="26" spans="1:6" ht="72" x14ac:dyDescent="0.2">
      <c r="A26" s="30" t="s">
        <v>352</v>
      </c>
      <c r="B26" s="108" t="s">
        <v>356</v>
      </c>
      <c r="C26" s="263">
        <v>777.7</v>
      </c>
      <c r="D26" s="260">
        <v>780</v>
      </c>
      <c r="E26" s="260">
        <v>824.2</v>
      </c>
    </row>
    <row r="27" spans="1:6" ht="84" x14ac:dyDescent="0.2">
      <c r="A27" s="93" t="s">
        <v>353</v>
      </c>
      <c r="B27" s="108" t="s">
        <v>357</v>
      </c>
      <c r="C27" s="260">
        <v>5.0999999999999996</v>
      </c>
      <c r="D27" s="260">
        <v>5.0999999999999996</v>
      </c>
      <c r="E27" s="260">
        <v>5.5</v>
      </c>
    </row>
    <row r="28" spans="1:6" ht="72" x14ac:dyDescent="0.2">
      <c r="A28" s="92" t="s">
        <v>354</v>
      </c>
      <c r="B28" s="108" t="s">
        <v>358</v>
      </c>
      <c r="C28" s="260">
        <v>1030.4000000000001</v>
      </c>
      <c r="D28" s="260">
        <v>1051.0999999999999</v>
      </c>
      <c r="E28" s="260">
        <v>1074</v>
      </c>
    </row>
    <row r="29" spans="1:6" ht="72" x14ac:dyDescent="0.2">
      <c r="A29" s="91" t="s">
        <v>355</v>
      </c>
      <c r="B29" s="108" t="s">
        <v>359</v>
      </c>
      <c r="C29" s="260">
        <v>-92.1</v>
      </c>
      <c r="D29" s="260">
        <v>-96.1</v>
      </c>
      <c r="E29" s="260">
        <v>-104.7</v>
      </c>
    </row>
    <row r="30" spans="1:6" ht="15.75" x14ac:dyDescent="0.25">
      <c r="A30" s="33" t="s">
        <v>11</v>
      </c>
      <c r="B30" s="8" t="s">
        <v>12</v>
      </c>
      <c r="C30" s="256">
        <f>SUM(C31:C31)</f>
        <v>144</v>
      </c>
      <c r="D30" s="256">
        <f>SUM(D31:D31)</f>
        <v>147</v>
      </c>
      <c r="E30" s="256">
        <f>SUM(E31:E31)</f>
        <v>150</v>
      </c>
    </row>
    <row r="31" spans="1:6" ht="15.75" x14ac:dyDescent="0.25">
      <c r="A31" s="34" t="s">
        <v>13</v>
      </c>
      <c r="B31" s="10" t="s">
        <v>2</v>
      </c>
      <c r="C31" s="257">
        <v>144</v>
      </c>
      <c r="D31" s="257">
        <v>147</v>
      </c>
      <c r="E31" s="257">
        <v>150</v>
      </c>
    </row>
    <row r="32" spans="1:6" ht="15.75" x14ac:dyDescent="0.25">
      <c r="A32" s="33" t="s">
        <v>14</v>
      </c>
      <c r="B32" s="8" t="s">
        <v>30</v>
      </c>
      <c r="C32" s="256">
        <f>SUM(C35+C33)</f>
        <v>1172</v>
      </c>
      <c r="D32" s="256">
        <f>SUM(D35+D33)</f>
        <v>1176</v>
      </c>
      <c r="E32" s="256">
        <f>SUM(E35+E33)</f>
        <v>1178</v>
      </c>
    </row>
    <row r="33" spans="1:5" ht="15.75" x14ac:dyDescent="0.25">
      <c r="A33" s="34" t="s">
        <v>31</v>
      </c>
      <c r="B33" s="9" t="s">
        <v>32</v>
      </c>
      <c r="C33" s="257">
        <f>C34</f>
        <v>67</v>
      </c>
      <c r="D33" s="257">
        <f t="shared" ref="D33:E33" si="1">D34</f>
        <v>68</v>
      </c>
      <c r="E33" s="257">
        <f t="shared" si="1"/>
        <v>68</v>
      </c>
    </row>
    <row r="34" spans="1:5" ht="24.75" x14ac:dyDescent="0.25">
      <c r="A34" s="34" t="s">
        <v>257</v>
      </c>
      <c r="B34" s="10" t="s">
        <v>117</v>
      </c>
      <c r="C34" s="257">
        <v>67</v>
      </c>
      <c r="D34" s="257">
        <v>68</v>
      </c>
      <c r="E34" s="257">
        <v>68</v>
      </c>
    </row>
    <row r="35" spans="1:5" ht="15.75" x14ac:dyDescent="0.25">
      <c r="A35" s="33" t="s">
        <v>33</v>
      </c>
      <c r="B35" s="8" t="s">
        <v>34</v>
      </c>
      <c r="C35" s="256">
        <f>SUM(C36+C38)</f>
        <v>1105</v>
      </c>
      <c r="D35" s="256">
        <f>SUM(D36+D38)</f>
        <v>1108</v>
      </c>
      <c r="E35" s="256">
        <f>SUM(E36+E38)</f>
        <v>1110</v>
      </c>
    </row>
    <row r="36" spans="1:5" ht="15.75" x14ac:dyDescent="0.25">
      <c r="A36" s="94" t="s">
        <v>163</v>
      </c>
      <c r="B36" s="9" t="s">
        <v>162</v>
      </c>
      <c r="C36" s="257">
        <f>C37</f>
        <v>510</v>
      </c>
      <c r="D36" s="257">
        <f t="shared" ref="D36:E36" si="2">D37</f>
        <v>510</v>
      </c>
      <c r="E36" s="257">
        <f t="shared" si="2"/>
        <v>510</v>
      </c>
    </row>
    <row r="37" spans="1:5" ht="24.75" x14ac:dyDescent="0.25">
      <c r="A37" s="40" t="s">
        <v>258</v>
      </c>
      <c r="B37" s="10" t="s">
        <v>164</v>
      </c>
      <c r="C37" s="257">
        <v>510</v>
      </c>
      <c r="D37" s="257">
        <v>510</v>
      </c>
      <c r="E37" s="257">
        <v>510</v>
      </c>
    </row>
    <row r="38" spans="1:5" ht="15.75" x14ac:dyDescent="0.25">
      <c r="A38" s="94" t="s">
        <v>166</v>
      </c>
      <c r="B38" s="9" t="s">
        <v>165</v>
      </c>
      <c r="C38" s="257">
        <f>C39</f>
        <v>595</v>
      </c>
      <c r="D38" s="257">
        <f>D39</f>
        <v>598</v>
      </c>
      <c r="E38" s="257">
        <f t="shared" ref="E38" si="3">E39</f>
        <v>600</v>
      </c>
    </row>
    <row r="39" spans="1:5" ht="24.75" x14ac:dyDescent="0.25">
      <c r="A39" s="30" t="s">
        <v>168</v>
      </c>
      <c r="B39" s="10" t="s">
        <v>167</v>
      </c>
      <c r="C39" s="257">
        <v>595</v>
      </c>
      <c r="D39" s="257">
        <v>598</v>
      </c>
      <c r="E39" s="257">
        <v>600</v>
      </c>
    </row>
    <row r="40" spans="1:5" ht="15.75" x14ac:dyDescent="0.25">
      <c r="A40" s="60" t="s">
        <v>120</v>
      </c>
      <c r="B40" s="10"/>
      <c r="C40" s="256">
        <f>C41++C47</f>
        <v>3</v>
      </c>
      <c r="D40" s="256">
        <f>D41+D47</f>
        <v>3</v>
      </c>
      <c r="E40" s="256">
        <f>E41+E47</f>
        <v>3</v>
      </c>
    </row>
    <row r="41" spans="1:5" ht="24.75" hidden="1" x14ac:dyDescent="0.25">
      <c r="A41" s="33" t="s">
        <v>15</v>
      </c>
      <c r="B41" s="8" t="s">
        <v>16</v>
      </c>
      <c r="C41" s="256">
        <f>SUM(C42)</f>
        <v>0</v>
      </c>
      <c r="D41" s="256">
        <f>SUM(D42)</f>
        <v>0</v>
      </c>
      <c r="E41" s="256">
        <f>SUM(E42)</f>
        <v>0</v>
      </c>
    </row>
    <row r="42" spans="1:5" ht="60.75" hidden="1" x14ac:dyDescent="0.25">
      <c r="A42" s="36" t="s">
        <v>142</v>
      </c>
      <c r="B42" s="9" t="s">
        <v>17</v>
      </c>
      <c r="C42" s="257"/>
      <c r="D42" s="257"/>
      <c r="E42" s="257"/>
    </row>
    <row r="43" spans="1:5" ht="48.75" hidden="1" x14ac:dyDescent="0.25">
      <c r="A43" s="36" t="s">
        <v>87</v>
      </c>
      <c r="B43" s="10" t="s">
        <v>134</v>
      </c>
      <c r="C43" s="257"/>
      <c r="D43" s="257"/>
      <c r="E43" s="257"/>
    </row>
    <row r="44" spans="1:5" ht="48.75" hidden="1" x14ac:dyDescent="0.25">
      <c r="A44" s="36" t="s">
        <v>87</v>
      </c>
      <c r="B44" s="10" t="s">
        <v>135</v>
      </c>
      <c r="C44" s="257"/>
      <c r="D44" s="257"/>
      <c r="E44" s="257"/>
    </row>
    <row r="45" spans="1:5" ht="60.75" hidden="1" x14ac:dyDescent="0.25">
      <c r="A45" s="36" t="s">
        <v>136</v>
      </c>
      <c r="B45" s="9" t="s">
        <v>19</v>
      </c>
      <c r="C45" s="257"/>
      <c r="D45" s="257"/>
      <c r="E45" s="257"/>
    </row>
    <row r="46" spans="1:5" ht="48.75" hidden="1" x14ac:dyDescent="0.25">
      <c r="A46" s="36" t="s">
        <v>143</v>
      </c>
      <c r="B46" s="9" t="s">
        <v>102</v>
      </c>
      <c r="C46" s="257"/>
      <c r="D46" s="257"/>
      <c r="E46" s="257"/>
    </row>
    <row r="47" spans="1:5" ht="15.75" x14ac:dyDescent="0.25">
      <c r="A47" s="37" t="s">
        <v>243</v>
      </c>
      <c r="B47" s="11" t="s">
        <v>21</v>
      </c>
      <c r="C47" s="261">
        <f>C48</f>
        <v>3</v>
      </c>
      <c r="D47" s="261">
        <f>D48</f>
        <v>3</v>
      </c>
      <c r="E47" s="261">
        <f>E48</f>
        <v>3</v>
      </c>
    </row>
    <row r="48" spans="1:5" ht="41.25" customHeight="1" x14ac:dyDescent="0.25">
      <c r="A48" s="245" t="s">
        <v>562</v>
      </c>
      <c r="B48" s="246" t="s">
        <v>560</v>
      </c>
      <c r="C48" s="262">
        <v>3</v>
      </c>
      <c r="D48" s="262">
        <v>3</v>
      </c>
      <c r="E48" s="262">
        <v>3</v>
      </c>
    </row>
    <row r="49" spans="1:5" ht="15.75" x14ac:dyDescent="0.25">
      <c r="A49" s="39" t="s">
        <v>121</v>
      </c>
      <c r="B49" s="11" t="s">
        <v>24</v>
      </c>
      <c r="C49" s="261">
        <f>C50</f>
        <v>2840.2</v>
      </c>
      <c r="D49" s="261">
        <f>D50</f>
        <v>1936.7</v>
      </c>
      <c r="E49" s="261">
        <f>E50</f>
        <v>1839.7</v>
      </c>
    </row>
    <row r="50" spans="1:5" ht="26.25" x14ac:dyDescent="0.25">
      <c r="A50" s="39" t="s">
        <v>125</v>
      </c>
      <c r="B50" s="11" t="s">
        <v>262</v>
      </c>
      <c r="C50" s="261">
        <f>C51+C54+C58+C63+C67</f>
        <v>2840.2</v>
      </c>
      <c r="D50" s="261">
        <f t="shared" ref="D50:E50" si="4">D51+D54+D58+D63+D67</f>
        <v>1936.7</v>
      </c>
      <c r="E50" s="261">
        <f t="shared" si="4"/>
        <v>1839.7</v>
      </c>
    </row>
    <row r="51" spans="1:5" ht="15.75" x14ac:dyDescent="0.25">
      <c r="A51" s="104" t="s">
        <v>175</v>
      </c>
      <c r="B51" s="119" t="s">
        <v>263</v>
      </c>
      <c r="C51" s="261">
        <f t="shared" ref="C51:E52" si="5">C52</f>
        <v>960</v>
      </c>
      <c r="D51" s="261">
        <f t="shared" si="5"/>
        <v>960</v>
      </c>
      <c r="E51" s="261">
        <f t="shared" si="5"/>
        <v>854</v>
      </c>
    </row>
    <row r="52" spans="1:5" ht="15.75" x14ac:dyDescent="0.25">
      <c r="A52" s="37" t="s">
        <v>49</v>
      </c>
      <c r="B52" s="119" t="s">
        <v>264</v>
      </c>
      <c r="C52" s="261">
        <f t="shared" si="5"/>
        <v>960</v>
      </c>
      <c r="D52" s="261">
        <f t="shared" si="5"/>
        <v>960</v>
      </c>
      <c r="E52" s="261">
        <f t="shared" si="5"/>
        <v>854</v>
      </c>
    </row>
    <row r="53" spans="1:5" ht="24" x14ac:dyDescent="0.25">
      <c r="A53" s="105" t="s">
        <v>178</v>
      </c>
      <c r="B53" s="116" t="s">
        <v>269</v>
      </c>
      <c r="C53" s="262">
        <v>960</v>
      </c>
      <c r="D53" s="262">
        <v>960</v>
      </c>
      <c r="E53" s="262">
        <v>854</v>
      </c>
    </row>
    <row r="54" spans="1:5" ht="24" hidden="1" x14ac:dyDescent="0.25">
      <c r="A54" s="104" t="s">
        <v>179</v>
      </c>
      <c r="B54" s="119" t="s">
        <v>180</v>
      </c>
      <c r="C54" s="256">
        <f>C55</f>
        <v>0</v>
      </c>
      <c r="D54" s="256">
        <f>D55</f>
        <v>0</v>
      </c>
      <c r="E54" s="256">
        <f>E55</f>
        <v>0</v>
      </c>
    </row>
    <row r="55" spans="1:5" ht="25.5" hidden="1" customHeight="1" x14ac:dyDescent="0.25">
      <c r="A55" s="40" t="s">
        <v>50</v>
      </c>
      <c r="B55" s="116" t="s">
        <v>185</v>
      </c>
      <c r="C55" s="257">
        <f>C56+C57</f>
        <v>0</v>
      </c>
      <c r="D55" s="257">
        <f>D56+D57</f>
        <v>0</v>
      </c>
      <c r="E55" s="257">
        <f>E56+E57</f>
        <v>0</v>
      </c>
    </row>
    <row r="56" spans="1:5" ht="25.5" hidden="1" customHeight="1" x14ac:dyDescent="0.25">
      <c r="A56" s="40" t="s">
        <v>155</v>
      </c>
      <c r="B56" s="116" t="s">
        <v>192</v>
      </c>
      <c r="C56" s="257"/>
      <c r="D56" s="257"/>
      <c r="E56" s="257"/>
    </row>
    <row r="57" spans="1:5" ht="25.5" hidden="1" customHeight="1" x14ac:dyDescent="0.25">
      <c r="A57" s="40" t="s">
        <v>174</v>
      </c>
      <c r="B57" s="9" t="s">
        <v>111</v>
      </c>
      <c r="C57" s="257">
        <v>0</v>
      </c>
      <c r="D57" s="257">
        <v>0</v>
      </c>
      <c r="E57" s="257">
        <v>0</v>
      </c>
    </row>
    <row r="58" spans="1:5" ht="25.5" customHeight="1" x14ac:dyDescent="0.25">
      <c r="A58" s="104" t="s">
        <v>187</v>
      </c>
      <c r="B58" s="119" t="s">
        <v>265</v>
      </c>
      <c r="C58" s="256">
        <f>C59+C61</f>
        <v>89.7</v>
      </c>
      <c r="D58" s="256">
        <f>D59+D61</f>
        <v>98.2</v>
      </c>
      <c r="E58" s="256">
        <f>E59+E61</f>
        <v>107.2</v>
      </c>
    </row>
    <row r="59" spans="1:5" ht="24" x14ac:dyDescent="0.25">
      <c r="A59" s="104" t="s">
        <v>153</v>
      </c>
      <c r="B59" s="11" t="s">
        <v>266</v>
      </c>
      <c r="C59" s="256">
        <f>C60</f>
        <v>2.5</v>
      </c>
      <c r="D59" s="256">
        <f>D60</f>
        <v>2.2000000000000002</v>
      </c>
      <c r="E59" s="256">
        <f>E60</f>
        <v>2.2000000000000002</v>
      </c>
    </row>
    <row r="60" spans="1:5" ht="36" x14ac:dyDescent="0.25">
      <c r="A60" s="105" t="s">
        <v>382</v>
      </c>
      <c r="B60" s="116" t="s">
        <v>270</v>
      </c>
      <c r="C60" s="257">
        <v>2.5</v>
      </c>
      <c r="D60" s="257">
        <v>2.2000000000000002</v>
      </c>
      <c r="E60" s="257">
        <v>2.2000000000000002</v>
      </c>
    </row>
    <row r="61" spans="1:5" ht="24" x14ac:dyDescent="0.25">
      <c r="A61" s="104" t="s">
        <v>188</v>
      </c>
      <c r="B61" s="119" t="s">
        <v>267</v>
      </c>
      <c r="C61" s="256">
        <f>C62</f>
        <v>87.2</v>
      </c>
      <c r="D61" s="256">
        <f>D62</f>
        <v>96</v>
      </c>
      <c r="E61" s="256">
        <f>E62</f>
        <v>105</v>
      </c>
    </row>
    <row r="62" spans="1:5" ht="24.75" x14ac:dyDescent="0.25">
      <c r="A62" s="105" t="s">
        <v>189</v>
      </c>
      <c r="B62" s="116" t="s">
        <v>612</v>
      </c>
      <c r="C62" s="257">
        <v>87.2</v>
      </c>
      <c r="D62" s="257">
        <v>96</v>
      </c>
      <c r="E62" s="257">
        <v>105</v>
      </c>
    </row>
    <row r="63" spans="1:5" ht="15.75" x14ac:dyDescent="0.25">
      <c r="A63" s="81" t="s">
        <v>171</v>
      </c>
      <c r="B63" s="119" t="s">
        <v>268</v>
      </c>
      <c r="C63" s="256">
        <f>SUM(C64:C66)</f>
        <v>1774.5</v>
      </c>
      <c r="D63" s="256">
        <f>SUM(D64:D66)</f>
        <v>878.5</v>
      </c>
      <c r="E63" s="256">
        <f>SUM(E64:E66)</f>
        <v>878.5</v>
      </c>
    </row>
    <row r="64" spans="1:5" ht="38.25" customHeight="1" x14ac:dyDescent="0.25">
      <c r="A64" s="105" t="s">
        <v>169</v>
      </c>
      <c r="B64" s="116" t="s">
        <v>271</v>
      </c>
      <c r="C64" s="257">
        <v>300</v>
      </c>
      <c r="D64" s="257">
        <v>0</v>
      </c>
      <c r="E64" s="257">
        <v>0</v>
      </c>
    </row>
    <row r="65" spans="1:5" ht="24" x14ac:dyDescent="0.25">
      <c r="A65" s="105" t="s">
        <v>461</v>
      </c>
      <c r="B65" s="116" t="s">
        <v>272</v>
      </c>
      <c r="C65" s="257">
        <v>1474.5</v>
      </c>
      <c r="D65" s="257">
        <v>878.5</v>
      </c>
      <c r="E65" s="257">
        <v>878.5</v>
      </c>
    </row>
    <row r="66" spans="1:5" ht="15.75" hidden="1" x14ac:dyDescent="0.25">
      <c r="A66" s="105" t="s">
        <v>236</v>
      </c>
      <c r="B66" s="116" t="s">
        <v>193</v>
      </c>
      <c r="C66" s="257"/>
      <c r="D66" s="257"/>
      <c r="E66" s="257"/>
    </row>
    <row r="67" spans="1:5" ht="15.75" x14ac:dyDescent="0.25">
      <c r="A67" s="272" t="s">
        <v>648</v>
      </c>
      <c r="B67" s="11" t="s">
        <v>647</v>
      </c>
      <c r="C67" s="256">
        <f>C68</f>
        <v>16</v>
      </c>
      <c r="D67" s="256">
        <f t="shared" ref="D67:E67" si="6">D68</f>
        <v>0</v>
      </c>
      <c r="E67" s="256">
        <f t="shared" si="6"/>
        <v>0</v>
      </c>
    </row>
    <row r="68" spans="1:5" ht="15.75" x14ac:dyDescent="0.25">
      <c r="A68" s="273" t="s">
        <v>651</v>
      </c>
      <c r="B68" s="10" t="s">
        <v>650</v>
      </c>
      <c r="C68" s="257">
        <v>16</v>
      </c>
      <c r="D68" s="257">
        <v>0</v>
      </c>
      <c r="E68" s="257">
        <v>0</v>
      </c>
    </row>
    <row r="69" spans="1:5" ht="15.75" x14ac:dyDescent="0.25">
      <c r="A69" s="38" t="s">
        <v>26</v>
      </c>
      <c r="B69" s="61"/>
      <c r="C69" s="259">
        <f>C49+C14</f>
        <v>8247.4000000000015</v>
      </c>
      <c r="D69" s="259">
        <f>D49+D14</f>
        <v>7009.9</v>
      </c>
      <c r="E69" s="259">
        <f>E49+E14</f>
        <v>7127.3</v>
      </c>
    </row>
    <row r="70" spans="1:5" x14ac:dyDescent="0.2">
      <c r="A70" s="50"/>
    </row>
    <row r="71" spans="1:5" x14ac:dyDescent="0.2">
      <c r="A71" s="50"/>
    </row>
    <row r="72" spans="1:5" x14ac:dyDescent="0.2">
      <c r="A72" s="50"/>
    </row>
    <row r="73" spans="1:5" x14ac:dyDescent="0.2">
      <c r="A73" s="50"/>
    </row>
    <row r="74" spans="1:5" x14ac:dyDescent="0.2">
      <c r="A74" s="50"/>
    </row>
    <row r="75" spans="1:5" x14ac:dyDescent="0.2">
      <c r="A75" s="50"/>
    </row>
    <row r="76" spans="1:5" x14ac:dyDescent="0.2">
      <c r="A76" s="50"/>
    </row>
    <row r="77" spans="1:5" x14ac:dyDescent="0.2">
      <c r="A77" s="50"/>
    </row>
    <row r="78" spans="1:5" x14ac:dyDescent="0.2">
      <c r="A78" s="50"/>
    </row>
    <row r="79" spans="1:5" x14ac:dyDescent="0.2">
      <c r="A79" s="50"/>
    </row>
    <row r="80" spans="1:5" x14ac:dyDescent="0.2">
      <c r="A80" s="50"/>
    </row>
    <row r="81" spans="1:1" x14ac:dyDescent="0.2">
      <c r="A81" s="50"/>
    </row>
    <row r="82" spans="1:1" x14ac:dyDescent="0.2">
      <c r="A82" s="50"/>
    </row>
    <row r="83" spans="1:1" x14ac:dyDescent="0.2">
      <c r="A83" s="50"/>
    </row>
    <row r="84" spans="1:1" x14ac:dyDescent="0.2">
      <c r="A84" s="50"/>
    </row>
    <row r="85" spans="1:1" x14ac:dyDescent="0.2">
      <c r="A85" s="50"/>
    </row>
    <row r="86" spans="1:1" x14ac:dyDescent="0.2">
      <c r="A86" s="50"/>
    </row>
    <row r="87" spans="1:1" x14ac:dyDescent="0.2">
      <c r="A87" s="50"/>
    </row>
    <row r="88" spans="1:1" x14ac:dyDescent="0.2">
      <c r="A88" s="50"/>
    </row>
    <row r="89" spans="1:1" x14ac:dyDescent="0.2">
      <c r="A89" s="50"/>
    </row>
    <row r="90" spans="1:1" x14ac:dyDescent="0.2">
      <c r="A90" s="50"/>
    </row>
    <row r="91" spans="1:1" x14ac:dyDescent="0.2">
      <c r="A91" s="50"/>
    </row>
    <row r="92" spans="1:1" x14ac:dyDescent="0.2">
      <c r="A92" s="50"/>
    </row>
    <row r="93" spans="1:1" x14ac:dyDescent="0.2">
      <c r="A93" s="50"/>
    </row>
    <row r="94" spans="1:1" x14ac:dyDescent="0.2">
      <c r="A94" s="50"/>
    </row>
  </sheetData>
  <mergeCells count="10">
    <mergeCell ref="A10:E10"/>
    <mergeCell ref="A11:E11"/>
    <mergeCell ref="B1:E1"/>
    <mergeCell ref="B3:E3"/>
    <mergeCell ref="B7:E7"/>
    <mergeCell ref="A9:E9"/>
    <mergeCell ref="B2:E2"/>
    <mergeCell ref="B4:E4"/>
    <mergeCell ref="B5:E5"/>
    <mergeCell ref="B6:E6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zoomScaleNormal="100" zoomScaleSheetLayoutView="100" workbookViewId="0">
      <pane xSplit="1" ySplit="17" topLeftCell="B59" activePane="bottomRight" state="frozen"/>
      <selection pane="topRight" activeCell="B1" sqref="B1"/>
      <selection pane="bottomLeft" activeCell="A19" sqref="A19"/>
      <selection pane="bottomRight" activeCell="E61" sqref="E61"/>
    </sheetView>
  </sheetViews>
  <sheetFormatPr defaultRowHeight="12.75" x14ac:dyDescent="0.2"/>
  <cols>
    <col min="1" max="1" width="54.28515625" style="13" customWidth="1"/>
    <col min="2" max="2" width="25.5703125" customWidth="1"/>
    <col min="3" max="3" width="13.5703125" customWidth="1"/>
    <col min="4" max="4" width="14.140625" customWidth="1"/>
    <col min="5" max="5" width="13.28515625" customWidth="1"/>
  </cols>
  <sheetData>
    <row r="1" spans="1:5" x14ac:dyDescent="0.2">
      <c r="B1" s="280" t="s">
        <v>29</v>
      </c>
      <c r="C1" s="280"/>
      <c r="D1" s="280"/>
      <c r="E1" s="280"/>
    </row>
    <row r="2" spans="1:5" x14ac:dyDescent="0.2">
      <c r="B2" s="280" t="s">
        <v>28</v>
      </c>
      <c r="C2" s="280"/>
      <c r="D2" s="280"/>
      <c r="E2" s="280"/>
    </row>
    <row r="3" spans="1:5" x14ac:dyDescent="0.2">
      <c r="A3" s="279" t="s">
        <v>89</v>
      </c>
      <c r="B3" s="279"/>
      <c r="C3" s="279"/>
      <c r="D3" s="279"/>
      <c r="E3" s="279"/>
    </row>
    <row r="4" spans="1:5" x14ac:dyDescent="0.2">
      <c r="A4" s="279" t="s">
        <v>582</v>
      </c>
      <c r="B4" s="279"/>
      <c r="C4" s="279"/>
      <c r="D4" s="279"/>
      <c r="E4" s="279"/>
    </row>
    <row r="5" spans="1:5" x14ac:dyDescent="0.2">
      <c r="B5" s="280" t="s">
        <v>583</v>
      </c>
      <c r="C5" s="280"/>
      <c r="D5" s="280"/>
      <c r="E5" s="280"/>
    </row>
    <row r="6" spans="1:5" x14ac:dyDescent="0.2">
      <c r="B6" s="280"/>
      <c r="C6" s="280"/>
      <c r="D6" s="280"/>
      <c r="E6" s="280"/>
    </row>
    <row r="7" spans="1:5" x14ac:dyDescent="0.2">
      <c r="B7" s="280" t="s">
        <v>613</v>
      </c>
      <c r="C7" s="280"/>
      <c r="D7" s="280"/>
      <c r="E7" s="280"/>
    </row>
    <row r="8" spans="1:5" x14ac:dyDescent="0.2">
      <c r="B8" s="3"/>
      <c r="C8" s="3"/>
      <c r="D8" s="3"/>
      <c r="E8" s="3"/>
    </row>
    <row r="9" spans="1:5" ht="15" x14ac:dyDescent="0.25">
      <c r="A9" s="277" t="s">
        <v>112</v>
      </c>
      <c r="B9" s="277"/>
      <c r="C9" s="277"/>
      <c r="D9" s="277"/>
      <c r="E9" s="277"/>
    </row>
    <row r="10" spans="1:5" ht="15" x14ac:dyDescent="0.25">
      <c r="A10" s="277" t="s">
        <v>584</v>
      </c>
      <c r="B10" s="277"/>
      <c r="C10" s="277"/>
      <c r="D10" s="277"/>
      <c r="E10" s="277"/>
    </row>
    <row r="11" spans="1:5" ht="11.25" customHeight="1" x14ac:dyDescent="0.2">
      <c r="A11" s="278" t="s">
        <v>22</v>
      </c>
      <c r="B11" s="278"/>
      <c r="C11" s="278"/>
      <c r="D11" s="278"/>
      <c r="E11" s="278"/>
    </row>
    <row r="12" spans="1:5" ht="25.5" x14ac:dyDescent="0.2">
      <c r="A12" s="43" t="s">
        <v>4</v>
      </c>
      <c r="B12" s="43" t="s">
        <v>5</v>
      </c>
      <c r="C12" s="227" t="s">
        <v>468</v>
      </c>
      <c r="D12" s="227" t="s">
        <v>523</v>
      </c>
      <c r="E12" s="227" t="s">
        <v>549</v>
      </c>
    </row>
    <row r="13" spans="1:5" x14ac:dyDescent="0.2">
      <c r="A13" s="5">
        <v>1</v>
      </c>
      <c r="B13" s="5">
        <v>2</v>
      </c>
      <c r="C13" s="6">
        <v>3</v>
      </c>
      <c r="D13" s="6">
        <v>4</v>
      </c>
      <c r="E13" s="6">
        <v>5</v>
      </c>
    </row>
    <row r="14" spans="1:5" ht="15.75" x14ac:dyDescent="0.25">
      <c r="A14" s="60" t="s">
        <v>119</v>
      </c>
      <c r="B14" s="8" t="s">
        <v>6</v>
      </c>
      <c r="C14" s="256">
        <f>C15+C37</f>
        <v>2270.6</v>
      </c>
      <c r="D14" s="256">
        <f>D15+D37</f>
        <v>2330.9</v>
      </c>
      <c r="E14" s="256">
        <f>E15+E37</f>
        <v>2419.7999999999997</v>
      </c>
    </row>
    <row r="15" spans="1:5" ht="15.75" x14ac:dyDescent="0.25">
      <c r="A15" s="60" t="s">
        <v>118</v>
      </c>
      <c r="B15" s="8"/>
      <c r="C15" s="256">
        <f>C16+C27+C29+C22</f>
        <v>2251.1</v>
      </c>
      <c r="D15" s="256">
        <f>D16+D27+D29+D22</f>
        <v>2311.4</v>
      </c>
      <c r="E15" s="256">
        <f>E16+E27+E29+E22</f>
        <v>2400.2999999999997</v>
      </c>
    </row>
    <row r="16" spans="1:5" ht="15.75" x14ac:dyDescent="0.25">
      <c r="A16" s="60" t="s">
        <v>7</v>
      </c>
      <c r="B16" s="8" t="s">
        <v>8</v>
      </c>
      <c r="C16" s="256">
        <f>SUM(C17)</f>
        <v>578.6</v>
      </c>
      <c r="D16" s="256">
        <f>SUM(D17)</f>
        <v>622</v>
      </c>
      <c r="E16" s="256">
        <f>SUM(E17)</f>
        <v>668.69999999999993</v>
      </c>
    </row>
    <row r="17" spans="1:5" ht="15.75" x14ac:dyDescent="0.25">
      <c r="A17" s="60" t="s">
        <v>9</v>
      </c>
      <c r="B17" s="8" t="s">
        <v>10</v>
      </c>
      <c r="C17" s="256">
        <f>SUM(C18+C19+C21+C20)</f>
        <v>578.6</v>
      </c>
      <c r="D17" s="256">
        <f>SUM(D18+D19+D21+D20)</f>
        <v>622</v>
      </c>
      <c r="E17" s="256">
        <f>SUM(E18+E19+E21+E20)</f>
        <v>668.69999999999993</v>
      </c>
    </row>
    <row r="18" spans="1:5" ht="48.75" x14ac:dyDescent="0.25">
      <c r="A18" s="30" t="s">
        <v>38</v>
      </c>
      <c r="B18" s="9" t="s">
        <v>113</v>
      </c>
      <c r="C18" s="257">
        <v>477.5</v>
      </c>
      <c r="D18" s="257">
        <v>513.29999999999995</v>
      </c>
      <c r="E18" s="257">
        <v>551.9</v>
      </c>
    </row>
    <row r="19" spans="1:5" ht="84.75" hidden="1" x14ac:dyDescent="0.25">
      <c r="A19" s="30" t="s">
        <v>35</v>
      </c>
      <c r="B19" s="9" t="s">
        <v>114</v>
      </c>
      <c r="C19" s="257"/>
      <c r="D19" s="257"/>
      <c r="E19" s="257"/>
    </row>
    <row r="20" spans="1:5" ht="36.75" hidden="1" x14ac:dyDescent="0.25">
      <c r="A20" s="30" t="s">
        <v>36</v>
      </c>
      <c r="B20" s="9" t="s">
        <v>116</v>
      </c>
      <c r="C20" s="257">
        <v>0</v>
      </c>
      <c r="D20" s="257">
        <v>0</v>
      </c>
      <c r="E20" s="257">
        <v>0</v>
      </c>
    </row>
    <row r="21" spans="1:5" ht="72.75" x14ac:dyDescent="0.25">
      <c r="A21" s="30" t="s">
        <v>37</v>
      </c>
      <c r="B21" s="10" t="s">
        <v>115</v>
      </c>
      <c r="C21" s="257">
        <v>101.1</v>
      </c>
      <c r="D21" s="257">
        <v>108.7</v>
      </c>
      <c r="E21" s="257">
        <v>116.8</v>
      </c>
    </row>
    <row r="22" spans="1:5" ht="24.75" x14ac:dyDescent="0.25">
      <c r="A22" s="38" t="s">
        <v>157</v>
      </c>
      <c r="B22" s="11" t="s">
        <v>158</v>
      </c>
      <c r="C22" s="256">
        <f>SUM(C23:C26)</f>
        <v>1173.5</v>
      </c>
      <c r="D22" s="256">
        <f>SUM(D23:D26)</f>
        <v>1186.4000000000001</v>
      </c>
      <c r="E22" s="256">
        <f>SUM(E23:E26)</f>
        <v>1226.5999999999999</v>
      </c>
    </row>
    <row r="23" spans="1:5" ht="72" x14ac:dyDescent="0.2">
      <c r="A23" s="30" t="s">
        <v>352</v>
      </c>
      <c r="B23" s="108" t="s">
        <v>356</v>
      </c>
      <c r="C23" s="263">
        <v>530.29999999999995</v>
      </c>
      <c r="D23" s="260">
        <v>531.79999999999995</v>
      </c>
      <c r="E23" s="260">
        <v>562</v>
      </c>
    </row>
    <row r="24" spans="1:5" ht="84" x14ac:dyDescent="0.2">
      <c r="A24" s="93" t="s">
        <v>353</v>
      </c>
      <c r="B24" s="108" t="s">
        <v>357</v>
      </c>
      <c r="C24" s="260">
        <v>3.5</v>
      </c>
      <c r="D24" s="260">
        <v>3.5</v>
      </c>
      <c r="E24" s="260">
        <v>3.7</v>
      </c>
    </row>
    <row r="25" spans="1:5" ht="72" x14ac:dyDescent="0.2">
      <c r="A25" s="92" t="s">
        <v>354</v>
      </c>
      <c r="B25" s="108" t="s">
        <v>358</v>
      </c>
      <c r="C25" s="260">
        <v>702.5</v>
      </c>
      <c r="D25" s="260">
        <v>716.6</v>
      </c>
      <c r="E25" s="260">
        <v>732.3</v>
      </c>
    </row>
    <row r="26" spans="1:5" ht="72" x14ac:dyDescent="0.2">
      <c r="A26" s="91" t="s">
        <v>355</v>
      </c>
      <c r="B26" s="108" t="s">
        <v>359</v>
      </c>
      <c r="C26" s="260">
        <v>-62.8</v>
      </c>
      <c r="D26" s="260">
        <v>-65.5</v>
      </c>
      <c r="E26" s="260">
        <v>-71.400000000000006</v>
      </c>
    </row>
    <row r="27" spans="1:5" ht="15.75" x14ac:dyDescent="0.25">
      <c r="A27" s="33" t="s">
        <v>11</v>
      </c>
      <c r="B27" s="8" t="s">
        <v>12</v>
      </c>
      <c r="C27" s="256">
        <f>SUM(C28:C28)</f>
        <v>62</v>
      </c>
      <c r="D27" s="256">
        <f>SUM(D28:D28)</f>
        <v>64</v>
      </c>
      <c r="E27" s="256">
        <f>SUM(E28:E28)</f>
        <v>65</v>
      </c>
    </row>
    <row r="28" spans="1:5" ht="15.75" x14ac:dyDescent="0.25">
      <c r="A28" s="34" t="s">
        <v>13</v>
      </c>
      <c r="B28" s="10" t="s">
        <v>2</v>
      </c>
      <c r="C28" s="257">
        <v>62</v>
      </c>
      <c r="D28" s="257">
        <v>64</v>
      </c>
      <c r="E28" s="257">
        <v>65</v>
      </c>
    </row>
    <row r="29" spans="1:5" ht="15.75" x14ac:dyDescent="0.25">
      <c r="A29" s="33" t="s">
        <v>14</v>
      </c>
      <c r="B29" s="8" t="s">
        <v>30</v>
      </c>
      <c r="C29" s="256">
        <f>SUM(C32+C30)</f>
        <v>437</v>
      </c>
      <c r="D29" s="256">
        <f>SUM(D32+D30)</f>
        <v>439</v>
      </c>
      <c r="E29" s="256">
        <f>SUM(E32+E30)</f>
        <v>440</v>
      </c>
    </row>
    <row r="30" spans="1:5" ht="15.75" x14ac:dyDescent="0.25">
      <c r="A30" s="34" t="s">
        <v>31</v>
      </c>
      <c r="B30" s="9" t="s">
        <v>32</v>
      </c>
      <c r="C30" s="257">
        <f>C31</f>
        <v>57</v>
      </c>
      <c r="D30" s="257">
        <f t="shared" ref="D30:E30" si="0">D31</f>
        <v>58</v>
      </c>
      <c r="E30" s="257">
        <f t="shared" si="0"/>
        <v>58</v>
      </c>
    </row>
    <row r="31" spans="1:5" ht="36.75" x14ac:dyDescent="0.25">
      <c r="A31" s="34" t="s">
        <v>257</v>
      </c>
      <c r="B31" s="10" t="s">
        <v>117</v>
      </c>
      <c r="C31" s="257">
        <v>57</v>
      </c>
      <c r="D31" s="257">
        <v>58</v>
      </c>
      <c r="E31" s="257">
        <v>58</v>
      </c>
    </row>
    <row r="32" spans="1:5" ht="15.75" x14ac:dyDescent="0.25">
      <c r="A32" s="33" t="s">
        <v>33</v>
      </c>
      <c r="B32" s="8" t="s">
        <v>34</v>
      </c>
      <c r="C32" s="256">
        <f>SUM(C33+C35)</f>
        <v>380</v>
      </c>
      <c r="D32" s="256">
        <f>SUM(D33+D35)</f>
        <v>381</v>
      </c>
      <c r="E32" s="256">
        <f>SUM(E33+E35)</f>
        <v>382</v>
      </c>
    </row>
    <row r="33" spans="1:5" ht="15.75" x14ac:dyDescent="0.25">
      <c r="A33" s="94" t="s">
        <v>163</v>
      </c>
      <c r="B33" s="9" t="s">
        <v>162</v>
      </c>
      <c r="C33" s="257">
        <f>C34</f>
        <v>35</v>
      </c>
      <c r="D33" s="257">
        <f t="shared" ref="D33:E33" si="1">D34</f>
        <v>35</v>
      </c>
      <c r="E33" s="257">
        <f t="shared" si="1"/>
        <v>35</v>
      </c>
    </row>
    <row r="34" spans="1:5" ht="24.75" x14ac:dyDescent="0.25">
      <c r="A34" s="40" t="s">
        <v>258</v>
      </c>
      <c r="B34" s="10" t="s">
        <v>164</v>
      </c>
      <c r="C34" s="257">
        <v>35</v>
      </c>
      <c r="D34" s="257">
        <v>35</v>
      </c>
      <c r="E34" s="257">
        <v>35</v>
      </c>
    </row>
    <row r="35" spans="1:5" ht="15.75" x14ac:dyDescent="0.25">
      <c r="A35" s="94" t="s">
        <v>166</v>
      </c>
      <c r="B35" s="9" t="s">
        <v>165</v>
      </c>
      <c r="C35" s="257">
        <f>SUM(C36)</f>
        <v>345</v>
      </c>
      <c r="D35" s="257">
        <f>SUM(D36)</f>
        <v>346</v>
      </c>
      <c r="E35" s="257">
        <f>SUM(E36)</f>
        <v>347</v>
      </c>
    </row>
    <row r="36" spans="1:5" ht="24.75" x14ac:dyDescent="0.25">
      <c r="A36" s="30" t="s">
        <v>168</v>
      </c>
      <c r="B36" s="10" t="s">
        <v>167</v>
      </c>
      <c r="C36" s="257">
        <v>345</v>
      </c>
      <c r="D36" s="257">
        <v>346</v>
      </c>
      <c r="E36" s="257">
        <v>347</v>
      </c>
    </row>
    <row r="37" spans="1:5" ht="15.75" x14ac:dyDescent="0.25">
      <c r="A37" s="60" t="s">
        <v>120</v>
      </c>
      <c r="B37" s="10"/>
      <c r="C37" s="256">
        <f>C38+C44+C46</f>
        <v>19.5</v>
      </c>
      <c r="D37" s="256">
        <f t="shared" ref="D37:E37" si="2">D38+D44+D46</f>
        <v>19.5</v>
      </c>
      <c r="E37" s="256">
        <f t="shared" si="2"/>
        <v>19.5</v>
      </c>
    </row>
    <row r="38" spans="1:5" ht="24.75" x14ac:dyDescent="0.25">
      <c r="A38" s="33" t="s">
        <v>15</v>
      </c>
      <c r="B38" s="8" t="s">
        <v>16</v>
      </c>
      <c r="C38" s="256">
        <f>SUM(C39)</f>
        <v>16.5</v>
      </c>
      <c r="D38" s="256">
        <f>SUM(D39)</f>
        <v>16.5</v>
      </c>
      <c r="E38" s="256">
        <f>SUM(E39)</f>
        <v>16.5</v>
      </c>
    </row>
    <row r="39" spans="1:5" ht="60.75" x14ac:dyDescent="0.25">
      <c r="A39" s="36" t="s">
        <v>142</v>
      </c>
      <c r="B39" s="9" t="s">
        <v>17</v>
      </c>
      <c r="C39" s="257">
        <f>SUM(C40+C42)</f>
        <v>16.5</v>
      </c>
      <c r="D39" s="257">
        <f>SUM(D40+D42)</f>
        <v>16.5</v>
      </c>
      <c r="E39" s="257">
        <f>SUM(E40+E42)</f>
        <v>16.5</v>
      </c>
    </row>
    <row r="40" spans="1:5" ht="64.5" hidden="1" x14ac:dyDescent="0.25">
      <c r="A40" s="107" t="s">
        <v>259</v>
      </c>
      <c r="B40" s="10" t="s">
        <v>300</v>
      </c>
      <c r="C40" s="257">
        <f>SUM(C41)</f>
        <v>0</v>
      </c>
      <c r="D40" s="257">
        <f>SUM(D41)</f>
        <v>0</v>
      </c>
      <c r="E40" s="257">
        <f>SUM(E41)</f>
        <v>0</v>
      </c>
    </row>
    <row r="41" spans="1:5" ht="64.5" hidden="1" x14ac:dyDescent="0.25">
      <c r="A41" s="107" t="s">
        <v>259</v>
      </c>
      <c r="B41" s="10" t="s">
        <v>399</v>
      </c>
      <c r="C41" s="257">
        <v>0</v>
      </c>
      <c r="D41" s="257">
        <v>0</v>
      </c>
      <c r="E41" s="257">
        <v>0</v>
      </c>
    </row>
    <row r="42" spans="1:5" ht="64.5" x14ac:dyDescent="0.25">
      <c r="A42" s="25" t="s">
        <v>260</v>
      </c>
      <c r="B42" s="10" t="s">
        <v>19</v>
      </c>
      <c r="C42" s="257">
        <f>C43</f>
        <v>16.5</v>
      </c>
      <c r="D42" s="257">
        <f t="shared" ref="D42:E42" si="3">D43</f>
        <v>16.5</v>
      </c>
      <c r="E42" s="257">
        <f t="shared" si="3"/>
        <v>16.5</v>
      </c>
    </row>
    <row r="43" spans="1:5" ht="64.5" x14ac:dyDescent="0.25">
      <c r="A43" s="25" t="s">
        <v>260</v>
      </c>
      <c r="B43" s="10" t="s">
        <v>273</v>
      </c>
      <c r="C43" s="257">
        <v>16.5</v>
      </c>
      <c r="D43" s="257">
        <v>16.5</v>
      </c>
      <c r="E43" s="257">
        <v>16.5</v>
      </c>
    </row>
    <row r="44" spans="1:5" ht="24.75" hidden="1" x14ac:dyDescent="0.25">
      <c r="A44" s="37" t="s">
        <v>128</v>
      </c>
      <c r="B44" s="8" t="s">
        <v>62</v>
      </c>
      <c r="C44" s="256">
        <f>C45</f>
        <v>0</v>
      </c>
      <c r="D44" s="256">
        <f>D45</f>
        <v>0</v>
      </c>
      <c r="E44" s="256">
        <f>E45</f>
        <v>0</v>
      </c>
    </row>
    <row r="45" spans="1:5" ht="36.75" hidden="1" x14ac:dyDescent="0.25">
      <c r="A45" s="30" t="s">
        <v>66</v>
      </c>
      <c r="B45" s="19" t="s">
        <v>130</v>
      </c>
      <c r="C45" s="257">
        <v>0</v>
      </c>
      <c r="D45" s="257">
        <v>0</v>
      </c>
      <c r="E45" s="257">
        <v>0</v>
      </c>
    </row>
    <row r="46" spans="1:5" ht="15.75" x14ac:dyDescent="0.25">
      <c r="A46" s="37" t="s">
        <v>243</v>
      </c>
      <c r="B46" s="11" t="s">
        <v>21</v>
      </c>
      <c r="C46" s="261">
        <f>C47</f>
        <v>3</v>
      </c>
      <c r="D46" s="256">
        <f t="shared" ref="D46:E46" si="4">D47</f>
        <v>3</v>
      </c>
      <c r="E46" s="256">
        <f t="shared" si="4"/>
        <v>3</v>
      </c>
    </row>
    <row r="47" spans="1:5" ht="84" x14ac:dyDescent="0.25">
      <c r="A47" s="245" t="s">
        <v>562</v>
      </c>
      <c r="B47" s="246" t="s">
        <v>560</v>
      </c>
      <c r="C47" s="262">
        <v>3</v>
      </c>
      <c r="D47" s="257">
        <v>3</v>
      </c>
      <c r="E47" s="257">
        <v>3</v>
      </c>
    </row>
    <row r="48" spans="1:5" ht="15.75" x14ac:dyDescent="0.25">
      <c r="A48" s="39" t="s">
        <v>121</v>
      </c>
      <c r="B48" s="11" t="s">
        <v>24</v>
      </c>
      <c r="C48" s="261">
        <f>C49</f>
        <v>3285.6000000000004</v>
      </c>
      <c r="D48" s="261">
        <f>D49</f>
        <v>3294.3</v>
      </c>
      <c r="E48" s="261">
        <f>E49</f>
        <v>3256.3</v>
      </c>
    </row>
    <row r="49" spans="1:5" ht="39" x14ac:dyDescent="0.25">
      <c r="A49" s="39" t="s">
        <v>125</v>
      </c>
      <c r="B49" s="11" t="s">
        <v>262</v>
      </c>
      <c r="C49" s="261">
        <f>C50+C53+C57+C62</f>
        <v>3285.6000000000004</v>
      </c>
      <c r="D49" s="261">
        <f>D50+D53+D57+D62</f>
        <v>3294.3</v>
      </c>
      <c r="E49" s="261">
        <f>E50+E53+E57+E62</f>
        <v>3256.3</v>
      </c>
    </row>
    <row r="50" spans="1:5" ht="15.75" x14ac:dyDescent="0.25">
      <c r="A50" s="104" t="s">
        <v>175</v>
      </c>
      <c r="B50" s="119" t="s">
        <v>263</v>
      </c>
      <c r="C50" s="261">
        <f t="shared" ref="C50:E51" si="5">C51</f>
        <v>634</v>
      </c>
      <c r="D50" s="261">
        <f t="shared" si="5"/>
        <v>634</v>
      </c>
      <c r="E50" s="261">
        <f t="shared" si="5"/>
        <v>587</v>
      </c>
    </row>
    <row r="51" spans="1:5" ht="15.75" x14ac:dyDescent="0.25">
      <c r="A51" s="37" t="s">
        <v>49</v>
      </c>
      <c r="B51" s="119" t="s">
        <v>264</v>
      </c>
      <c r="C51" s="261">
        <f t="shared" si="5"/>
        <v>634</v>
      </c>
      <c r="D51" s="261">
        <f t="shared" si="5"/>
        <v>634</v>
      </c>
      <c r="E51" s="261">
        <f t="shared" si="5"/>
        <v>587</v>
      </c>
    </row>
    <row r="52" spans="1:5" ht="24" x14ac:dyDescent="0.25">
      <c r="A52" s="105" t="s">
        <v>178</v>
      </c>
      <c r="B52" s="116" t="s">
        <v>274</v>
      </c>
      <c r="C52" s="262">
        <v>634</v>
      </c>
      <c r="D52" s="262">
        <v>634</v>
      </c>
      <c r="E52" s="262">
        <v>587</v>
      </c>
    </row>
    <row r="53" spans="1:5" ht="24" hidden="1" x14ac:dyDescent="0.25">
      <c r="A53" s="104" t="s">
        <v>179</v>
      </c>
      <c r="B53" s="119" t="s">
        <v>180</v>
      </c>
      <c r="C53" s="261">
        <f>C54</f>
        <v>0</v>
      </c>
      <c r="D53" s="261">
        <f>D54</f>
        <v>0</v>
      </c>
      <c r="E53" s="261">
        <f>E54</f>
        <v>0</v>
      </c>
    </row>
    <row r="54" spans="1:5" ht="15.75" hidden="1" x14ac:dyDescent="0.25">
      <c r="A54" s="40" t="s">
        <v>50</v>
      </c>
      <c r="B54" s="116" t="s">
        <v>185</v>
      </c>
      <c r="C54" s="262">
        <f>C55+C56</f>
        <v>0</v>
      </c>
      <c r="D54" s="262">
        <f>D55+D56</f>
        <v>0</v>
      </c>
      <c r="E54" s="262">
        <f>E55+E56</f>
        <v>0</v>
      </c>
    </row>
    <row r="55" spans="1:5" ht="24.75" hidden="1" x14ac:dyDescent="0.25">
      <c r="A55" s="40" t="s">
        <v>155</v>
      </c>
      <c r="B55" s="116" t="s">
        <v>194</v>
      </c>
      <c r="C55" s="262"/>
      <c r="D55" s="262"/>
      <c r="E55" s="262"/>
    </row>
    <row r="56" spans="1:5" ht="24.75" hidden="1" x14ac:dyDescent="0.25">
      <c r="A56" s="40" t="s">
        <v>174</v>
      </c>
      <c r="B56" s="9" t="s">
        <v>111</v>
      </c>
      <c r="C56" s="262">
        <v>0</v>
      </c>
      <c r="D56" s="262">
        <v>0</v>
      </c>
      <c r="E56" s="262">
        <v>0</v>
      </c>
    </row>
    <row r="57" spans="1:5" ht="15.75" x14ac:dyDescent="0.25">
      <c r="A57" s="104" t="s">
        <v>187</v>
      </c>
      <c r="B57" s="119" t="s">
        <v>265</v>
      </c>
      <c r="C57" s="261">
        <f>C58+C60</f>
        <v>88.8</v>
      </c>
      <c r="D57" s="261">
        <f>D58+D60</f>
        <v>97.5</v>
      </c>
      <c r="E57" s="261">
        <f>E58+E60</f>
        <v>106.5</v>
      </c>
    </row>
    <row r="58" spans="1:5" ht="24" x14ac:dyDescent="0.25">
      <c r="A58" s="104" t="s">
        <v>153</v>
      </c>
      <c r="B58" s="11" t="s">
        <v>266</v>
      </c>
      <c r="C58" s="256">
        <f>C59</f>
        <v>1.6</v>
      </c>
      <c r="D58" s="256">
        <f>D59</f>
        <v>1.5</v>
      </c>
      <c r="E58" s="256">
        <f>E59</f>
        <v>1.5</v>
      </c>
    </row>
    <row r="59" spans="1:5" ht="36" x14ac:dyDescent="0.25">
      <c r="A59" s="105" t="s">
        <v>382</v>
      </c>
      <c r="B59" s="116" t="s">
        <v>275</v>
      </c>
      <c r="C59" s="257">
        <v>1.6</v>
      </c>
      <c r="D59" s="257">
        <v>1.5</v>
      </c>
      <c r="E59" s="257">
        <v>1.5</v>
      </c>
    </row>
    <row r="60" spans="1:5" ht="24" x14ac:dyDescent="0.25">
      <c r="A60" s="104" t="s">
        <v>188</v>
      </c>
      <c r="B60" s="119" t="s">
        <v>267</v>
      </c>
      <c r="C60" s="256">
        <f>C61</f>
        <v>87.2</v>
      </c>
      <c r="D60" s="256">
        <f>D61</f>
        <v>96</v>
      </c>
      <c r="E60" s="256">
        <f>E61</f>
        <v>105</v>
      </c>
    </row>
    <row r="61" spans="1:5" ht="36" x14ac:dyDescent="0.25">
      <c r="A61" s="105" t="s">
        <v>189</v>
      </c>
      <c r="B61" s="116" t="s">
        <v>614</v>
      </c>
      <c r="C61" s="257">
        <v>87.2</v>
      </c>
      <c r="D61" s="257">
        <v>96</v>
      </c>
      <c r="E61" s="257">
        <v>105</v>
      </c>
    </row>
    <row r="62" spans="1:5" ht="15.75" x14ac:dyDescent="0.25">
      <c r="A62" s="81" t="s">
        <v>171</v>
      </c>
      <c r="B62" s="119" t="s">
        <v>268</v>
      </c>
      <c r="C62" s="256">
        <f>SUM(C63:C65)</f>
        <v>2562.8000000000002</v>
      </c>
      <c r="D62" s="256">
        <f>SUM(D63:D65)</f>
        <v>2562.8000000000002</v>
      </c>
      <c r="E62" s="256">
        <f>SUM(E63:E65)</f>
        <v>2562.8000000000002</v>
      </c>
    </row>
    <row r="63" spans="1:5" ht="18" customHeight="1" x14ac:dyDescent="0.25">
      <c r="A63" s="105" t="s">
        <v>169</v>
      </c>
      <c r="B63" s="116" t="s">
        <v>276</v>
      </c>
      <c r="C63" s="257">
        <v>300</v>
      </c>
      <c r="D63" s="257">
        <v>0</v>
      </c>
      <c r="E63" s="257">
        <v>0</v>
      </c>
    </row>
    <row r="64" spans="1:5" ht="24" x14ac:dyDescent="0.25">
      <c r="A64" s="105" t="s">
        <v>461</v>
      </c>
      <c r="B64" s="116" t="s">
        <v>277</v>
      </c>
      <c r="C64" s="257">
        <v>2262.8000000000002</v>
      </c>
      <c r="D64" s="257">
        <v>2562.8000000000002</v>
      </c>
      <c r="E64" s="257">
        <v>2562.8000000000002</v>
      </c>
    </row>
    <row r="65" spans="1:5" ht="15.75" hidden="1" x14ac:dyDescent="0.25">
      <c r="A65" s="105" t="s">
        <v>236</v>
      </c>
      <c r="B65" s="116" t="s">
        <v>195</v>
      </c>
      <c r="C65" s="257"/>
      <c r="D65" s="257">
        <v>0</v>
      </c>
      <c r="E65" s="257">
        <v>0</v>
      </c>
    </row>
    <row r="66" spans="1:5" ht="15.75" x14ac:dyDescent="0.25">
      <c r="A66" s="38" t="s">
        <v>26</v>
      </c>
      <c r="B66" s="61"/>
      <c r="C66" s="259">
        <f>C48+C14</f>
        <v>5556.2000000000007</v>
      </c>
      <c r="D66" s="259">
        <f>D48+D14</f>
        <v>5625.2000000000007</v>
      </c>
      <c r="E66" s="259">
        <f>E48+E14</f>
        <v>5676.1</v>
      </c>
    </row>
    <row r="67" spans="1:5" x14ac:dyDescent="0.2">
      <c r="A67" s="49"/>
    </row>
    <row r="68" spans="1:5" x14ac:dyDescent="0.2">
      <c r="A68" s="49"/>
    </row>
    <row r="69" spans="1:5" x14ac:dyDescent="0.2">
      <c r="A69" s="49"/>
    </row>
    <row r="70" spans="1:5" x14ac:dyDescent="0.2">
      <c r="A70" s="49"/>
    </row>
    <row r="71" spans="1:5" x14ac:dyDescent="0.2">
      <c r="A71" s="49"/>
    </row>
    <row r="72" spans="1:5" x14ac:dyDescent="0.2">
      <c r="A72" s="49"/>
    </row>
    <row r="73" spans="1:5" x14ac:dyDescent="0.2">
      <c r="A73" s="49"/>
    </row>
    <row r="74" spans="1:5" x14ac:dyDescent="0.2">
      <c r="A74" s="49"/>
    </row>
    <row r="75" spans="1:5" x14ac:dyDescent="0.2">
      <c r="A75" s="49"/>
    </row>
    <row r="76" spans="1:5" x14ac:dyDescent="0.2">
      <c r="A76" s="49"/>
    </row>
  </sheetData>
  <mergeCells count="10">
    <mergeCell ref="A10:E10"/>
    <mergeCell ref="A11:E11"/>
    <mergeCell ref="A3:E3"/>
    <mergeCell ref="A4:E4"/>
    <mergeCell ref="B1:E1"/>
    <mergeCell ref="B7:E7"/>
    <mergeCell ref="A9:E9"/>
    <mergeCell ref="B2:E2"/>
    <mergeCell ref="B5:E5"/>
    <mergeCell ref="B6:E6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7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zoomScaleNormal="100" zoomScaleSheetLayoutView="100" workbookViewId="0">
      <pane xSplit="1" ySplit="18" topLeftCell="B64" activePane="bottomRight" state="frozen"/>
      <selection pane="topRight" activeCell="B1" sqref="B1"/>
      <selection pane="bottomLeft" activeCell="A19" sqref="A19"/>
      <selection pane="bottomRight" activeCell="E66" sqref="E66"/>
    </sheetView>
  </sheetViews>
  <sheetFormatPr defaultRowHeight="12.75" x14ac:dyDescent="0.2"/>
  <cols>
    <col min="1" max="1" width="55.5703125" style="13" customWidth="1"/>
    <col min="2" max="2" width="25.7109375" customWidth="1"/>
    <col min="3" max="3" width="13.5703125" customWidth="1"/>
    <col min="4" max="4" width="13.85546875" customWidth="1"/>
    <col min="5" max="5" width="13.7109375" customWidth="1"/>
  </cols>
  <sheetData>
    <row r="1" spans="1:12" x14ac:dyDescent="0.2">
      <c r="B1" s="280" t="s">
        <v>29</v>
      </c>
      <c r="C1" s="280"/>
      <c r="D1" s="280"/>
      <c r="E1" s="280"/>
    </row>
    <row r="2" spans="1:12" x14ac:dyDescent="0.2">
      <c r="B2" s="280" t="s">
        <v>28</v>
      </c>
      <c r="C2" s="280"/>
      <c r="D2" s="280"/>
      <c r="E2" s="280"/>
    </row>
    <row r="3" spans="1:12" x14ac:dyDescent="0.2">
      <c r="A3" s="279" t="s">
        <v>90</v>
      </c>
      <c r="B3" s="279"/>
      <c r="C3" s="279"/>
      <c r="D3" s="279"/>
      <c r="E3" s="279"/>
    </row>
    <row r="4" spans="1:12" x14ac:dyDescent="0.2">
      <c r="A4" s="279" t="s">
        <v>585</v>
      </c>
      <c r="B4" s="279"/>
      <c r="C4" s="279"/>
      <c r="D4" s="279"/>
      <c r="E4" s="279"/>
    </row>
    <row r="5" spans="1:12" x14ac:dyDescent="0.2">
      <c r="B5" s="280" t="s">
        <v>557</v>
      </c>
      <c r="C5" s="280"/>
      <c r="D5" s="280"/>
      <c r="E5" s="280"/>
    </row>
    <row r="6" spans="1:12" x14ac:dyDescent="0.2">
      <c r="B6" s="280"/>
      <c r="C6" s="280"/>
      <c r="D6" s="280"/>
      <c r="E6" s="280"/>
    </row>
    <row r="7" spans="1:12" x14ac:dyDescent="0.2">
      <c r="B7" s="280" t="s">
        <v>615</v>
      </c>
      <c r="C7" s="280"/>
      <c r="D7" s="280"/>
      <c r="E7" s="280"/>
    </row>
    <row r="8" spans="1:12" x14ac:dyDescent="0.2">
      <c r="B8" s="3"/>
      <c r="C8" s="3"/>
      <c r="D8" s="3"/>
      <c r="E8" s="3"/>
    </row>
    <row r="9" spans="1:12" ht="15" x14ac:dyDescent="0.25">
      <c r="A9" s="277" t="s">
        <v>112</v>
      </c>
      <c r="B9" s="277"/>
      <c r="C9" s="277"/>
      <c r="D9" s="277"/>
      <c r="E9" s="277"/>
    </row>
    <row r="10" spans="1:12" ht="15" x14ac:dyDescent="0.25">
      <c r="A10" s="277" t="s">
        <v>586</v>
      </c>
      <c r="B10" s="277"/>
      <c r="C10" s="277"/>
      <c r="D10" s="277"/>
      <c r="E10" s="277"/>
    </row>
    <row r="11" spans="1:12" ht="14.25" customHeight="1" x14ac:dyDescent="0.25">
      <c r="A11" s="281"/>
      <c r="B11" s="281"/>
      <c r="C11" s="281"/>
      <c r="D11" s="281"/>
      <c r="E11" s="281"/>
    </row>
    <row r="12" spans="1:12" ht="11.25" customHeight="1" x14ac:dyDescent="0.2">
      <c r="A12" s="278" t="s">
        <v>22</v>
      </c>
      <c r="B12" s="278"/>
      <c r="C12" s="278"/>
      <c r="D12" s="278"/>
      <c r="E12" s="278"/>
    </row>
    <row r="13" spans="1:12" ht="33" customHeight="1" x14ac:dyDescent="0.2">
      <c r="A13" s="58" t="s">
        <v>4</v>
      </c>
      <c r="B13" s="114" t="s">
        <v>5</v>
      </c>
      <c r="C13" s="227" t="s">
        <v>468</v>
      </c>
      <c r="D13" s="227" t="s">
        <v>523</v>
      </c>
      <c r="E13" s="227" t="s">
        <v>549</v>
      </c>
    </row>
    <row r="14" spans="1:12" ht="11.25" customHeight="1" x14ac:dyDescent="0.2">
      <c r="A14" s="22">
        <v>1</v>
      </c>
      <c r="B14" s="114">
        <v>2</v>
      </c>
      <c r="C14" s="2">
        <v>3</v>
      </c>
      <c r="D14" s="2">
        <v>4</v>
      </c>
      <c r="E14" s="2">
        <v>5</v>
      </c>
    </row>
    <row r="15" spans="1:12" ht="15.75" x14ac:dyDescent="0.25">
      <c r="A15" s="60" t="s">
        <v>119</v>
      </c>
      <c r="B15" s="8" t="s">
        <v>6</v>
      </c>
      <c r="C15" s="256">
        <f>C16+C40</f>
        <v>8477.7000000000007</v>
      </c>
      <c r="D15" s="256">
        <f>D16+D40</f>
        <v>8655.9</v>
      </c>
      <c r="E15" s="256">
        <f>E16+E40</f>
        <v>8885.7000000000007</v>
      </c>
    </row>
    <row r="16" spans="1:12" ht="15.75" x14ac:dyDescent="0.25">
      <c r="A16" s="60" t="s">
        <v>118</v>
      </c>
      <c r="B16" s="8"/>
      <c r="C16" s="256">
        <f>C17+C30+C32+C25</f>
        <v>8399.7000000000007</v>
      </c>
      <c r="D16" s="256">
        <f>D17+D30+D32+D25</f>
        <v>8577.9</v>
      </c>
      <c r="E16" s="256">
        <f>E17+E30+E32+E25</f>
        <v>8807.7000000000007</v>
      </c>
      <c r="L16">
        <v>0</v>
      </c>
    </row>
    <row r="17" spans="1:5" ht="15.75" x14ac:dyDescent="0.25">
      <c r="A17" s="60" t="s">
        <v>7</v>
      </c>
      <c r="B17" s="8" t="s">
        <v>8</v>
      </c>
      <c r="C17" s="256">
        <f>SUM(C18)</f>
        <v>1605.4</v>
      </c>
      <c r="D17" s="256">
        <f>SUM(D18)</f>
        <v>1725.8</v>
      </c>
      <c r="E17" s="256">
        <f>SUM(E18)</f>
        <v>1855.2</v>
      </c>
    </row>
    <row r="18" spans="1:5" ht="15.75" x14ac:dyDescent="0.25">
      <c r="A18" s="60" t="s">
        <v>9</v>
      </c>
      <c r="B18" s="8" t="s">
        <v>10</v>
      </c>
      <c r="C18" s="256">
        <f>SUM(C19+C20+C22+C21+C23+C24)</f>
        <v>1605.4</v>
      </c>
      <c r="D18" s="256">
        <f t="shared" ref="D18:E18" si="0">SUM(D19+D20+D22+D21+D23+D24)</f>
        <v>1725.8</v>
      </c>
      <c r="E18" s="256">
        <f t="shared" si="0"/>
        <v>1855.2</v>
      </c>
    </row>
    <row r="19" spans="1:5" ht="48.75" x14ac:dyDescent="0.25">
      <c r="A19" s="30" t="s">
        <v>38</v>
      </c>
      <c r="B19" s="9" t="s">
        <v>113</v>
      </c>
      <c r="C19" s="257">
        <v>1513.2</v>
      </c>
      <c r="D19" s="257">
        <v>1656.7</v>
      </c>
      <c r="E19" s="257">
        <v>1780.9</v>
      </c>
    </row>
    <row r="20" spans="1:5" ht="72.75" hidden="1" x14ac:dyDescent="0.25">
      <c r="A20" s="30" t="s">
        <v>35</v>
      </c>
      <c r="B20" s="9" t="s">
        <v>114</v>
      </c>
      <c r="C20" s="257">
        <v>0</v>
      </c>
      <c r="D20" s="257">
        <v>0</v>
      </c>
      <c r="E20" s="257">
        <v>0</v>
      </c>
    </row>
    <row r="21" spans="1:5" ht="36.75" x14ac:dyDescent="0.25">
      <c r="A21" s="30" t="s">
        <v>36</v>
      </c>
      <c r="B21" s="9" t="s">
        <v>116</v>
      </c>
      <c r="C21" s="257">
        <v>20</v>
      </c>
      <c r="D21" s="257">
        <v>0</v>
      </c>
      <c r="E21" s="257">
        <v>0</v>
      </c>
    </row>
    <row r="22" spans="1:5" ht="60.75" x14ac:dyDescent="0.25">
      <c r="A22" s="30" t="s">
        <v>37</v>
      </c>
      <c r="B22" s="10" t="s">
        <v>115</v>
      </c>
      <c r="C22" s="257">
        <v>64.2</v>
      </c>
      <c r="D22" s="257">
        <v>69.099999999999994</v>
      </c>
      <c r="E22" s="257">
        <v>74.3</v>
      </c>
    </row>
    <row r="23" spans="1:5" ht="60.75" x14ac:dyDescent="0.25">
      <c r="A23" s="40" t="s">
        <v>563</v>
      </c>
      <c r="B23" s="10" t="s">
        <v>564</v>
      </c>
      <c r="C23" s="257">
        <v>8</v>
      </c>
      <c r="D23" s="257">
        <v>0</v>
      </c>
      <c r="E23" s="257">
        <v>0</v>
      </c>
    </row>
    <row r="24" spans="1:5" ht="60.75" x14ac:dyDescent="0.25">
      <c r="A24" s="40" t="s">
        <v>565</v>
      </c>
      <c r="B24" s="10" t="s">
        <v>566</v>
      </c>
      <c r="C24" s="257"/>
      <c r="D24" s="257"/>
      <c r="E24" s="257"/>
    </row>
    <row r="25" spans="1:5" ht="24.75" x14ac:dyDescent="0.25">
      <c r="A25" s="38" t="s">
        <v>157</v>
      </c>
      <c r="B25" s="11" t="s">
        <v>158</v>
      </c>
      <c r="C25" s="256">
        <f>SUM(C26:C29)</f>
        <v>2056.3000000000002</v>
      </c>
      <c r="D25" s="256">
        <f>SUM(D26:D29)</f>
        <v>2079.1</v>
      </c>
      <c r="E25" s="256">
        <f>SUM(E26:E29)</f>
        <v>2149.5</v>
      </c>
    </row>
    <row r="26" spans="1:5" ht="72" x14ac:dyDescent="0.2">
      <c r="A26" s="30" t="s">
        <v>352</v>
      </c>
      <c r="B26" s="108" t="s">
        <v>356</v>
      </c>
      <c r="C26" s="263">
        <v>929.2</v>
      </c>
      <c r="D26" s="260">
        <v>931.9</v>
      </c>
      <c r="E26" s="260">
        <v>984.8</v>
      </c>
    </row>
    <row r="27" spans="1:5" ht="84" x14ac:dyDescent="0.2">
      <c r="A27" s="93" t="s">
        <v>353</v>
      </c>
      <c r="B27" s="108" t="s">
        <v>357</v>
      </c>
      <c r="C27" s="260">
        <v>6.1</v>
      </c>
      <c r="D27" s="260">
        <v>6.1</v>
      </c>
      <c r="E27" s="260">
        <v>6.5</v>
      </c>
    </row>
    <row r="28" spans="1:5" ht="72" x14ac:dyDescent="0.2">
      <c r="A28" s="92" t="s">
        <v>354</v>
      </c>
      <c r="B28" s="108" t="s">
        <v>358</v>
      </c>
      <c r="C28" s="260">
        <v>1231.0999999999999</v>
      </c>
      <c r="D28" s="260">
        <v>1255.9000000000001</v>
      </c>
      <c r="E28" s="260">
        <v>1283.3</v>
      </c>
    </row>
    <row r="29" spans="1:5" ht="72" x14ac:dyDescent="0.2">
      <c r="A29" s="91" t="s">
        <v>355</v>
      </c>
      <c r="B29" s="108" t="s">
        <v>359</v>
      </c>
      <c r="C29" s="260">
        <v>-110.1</v>
      </c>
      <c r="D29" s="260">
        <v>-114.8</v>
      </c>
      <c r="E29" s="260">
        <v>-125.1</v>
      </c>
    </row>
    <row r="30" spans="1:5" ht="15.75" x14ac:dyDescent="0.25">
      <c r="A30" s="33" t="s">
        <v>11</v>
      </c>
      <c r="B30" s="8" t="s">
        <v>12</v>
      </c>
      <c r="C30" s="256">
        <f>SUM(C31:C31)</f>
        <v>1034</v>
      </c>
      <c r="D30" s="256">
        <f>SUM(D31:D31)</f>
        <v>1055</v>
      </c>
      <c r="E30" s="256">
        <f>SUM(E31:E31)</f>
        <v>1078</v>
      </c>
    </row>
    <row r="31" spans="1:5" ht="15.75" x14ac:dyDescent="0.25">
      <c r="A31" s="34" t="s">
        <v>13</v>
      </c>
      <c r="B31" s="10" t="s">
        <v>2</v>
      </c>
      <c r="C31" s="257">
        <v>1034</v>
      </c>
      <c r="D31" s="257">
        <v>1055</v>
      </c>
      <c r="E31" s="257">
        <v>1078</v>
      </c>
    </row>
    <row r="32" spans="1:5" ht="15.75" x14ac:dyDescent="0.25">
      <c r="A32" s="33" t="s">
        <v>14</v>
      </c>
      <c r="B32" s="8" t="s">
        <v>30</v>
      </c>
      <c r="C32" s="256">
        <f>SUM(C35+C33)</f>
        <v>3704</v>
      </c>
      <c r="D32" s="256">
        <f>SUM(D35+D33)</f>
        <v>3718</v>
      </c>
      <c r="E32" s="256">
        <f>SUM(E35+E33)</f>
        <v>3725</v>
      </c>
    </row>
    <row r="33" spans="1:6" ht="15.75" x14ac:dyDescent="0.25">
      <c r="A33" s="34" t="s">
        <v>31</v>
      </c>
      <c r="B33" s="9" t="s">
        <v>32</v>
      </c>
      <c r="C33" s="257">
        <f>C34</f>
        <v>155</v>
      </c>
      <c r="D33" s="257">
        <f t="shared" ref="D33:E33" si="1">D34</f>
        <v>158</v>
      </c>
      <c r="E33" s="257">
        <f t="shared" si="1"/>
        <v>158</v>
      </c>
    </row>
    <row r="34" spans="1:6" ht="36.75" x14ac:dyDescent="0.25">
      <c r="A34" s="34" t="s">
        <v>257</v>
      </c>
      <c r="B34" s="10" t="s">
        <v>117</v>
      </c>
      <c r="C34" s="257">
        <v>155</v>
      </c>
      <c r="D34" s="257">
        <v>158</v>
      </c>
      <c r="E34" s="257">
        <v>158</v>
      </c>
    </row>
    <row r="35" spans="1:6" ht="15.75" x14ac:dyDescent="0.25">
      <c r="A35" s="33" t="s">
        <v>33</v>
      </c>
      <c r="B35" s="8" t="s">
        <v>34</v>
      </c>
      <c r="C35" s="256">
        <f>SUM(C36+C38)</f>
        <v>3549</v>
      </c>
      <c r="D35" s="256">
        <f>SUM(D36+D38)</f>
        <v>3560</v>
      </c>
      <c r="E35" s="256">
        <f>SUM(E36+E38)</f>
        <v>3567</v>
      </c>
    </row>
    <row r="36" spans="1:6" ht="15.75" x14ac:dyDescent="0.25">
      <c r="A36" s="94" t="s">
        <v>163</v>
      </c>
      <c r="B36" s="9" t="s">
        <v>162</v>
      </c>
      <c r="C36" s="257">
        <f>C37</f>
        <v>1015</v>
      </c>
      <c r="D36" s="257">
        <f t="shared" ref="D36:E36" si="2">D37</f>
        <v>1015</v>
      </c>
      <c r="E36" s="257">
        <f t="shared" si="2"/>
        <v>1015</v>
      </c>
    </row>
    <row r="37" spans="1:6" ht="24.75" x14ac:dyDescent="0.25">
      <c r="A37" s="40" t="s">
        <v>258</v>
      </c>
      <c r="B37" s="10" t="s">
        <v>164</v>
      </c>
      <c r="C37" s="257">
        <v>1015</v>
      </c>
      <c r="D37" s="257">
        <v>1015</v>
      </c>
      <c r="E37" s="257">
        <v>1015</v>
      </c>
    </row>
    <row r="38" spans="1:6" ht="15.75" x14ac:dyDescent="0.25">
      <c r="A38" s="94" t="s">
        <v>166</v>
      </c>
      <c r="B38" s="9" t="s">
        <v>165</v>
      </c>
      <c r="C38" s="257">
        <f>C39</f>
        <v>2534</v>
      </c>
      <c r="D38" s="257">
        <f t="shared" ref="D38:E38" si="3">D39</f>
        <v>2545</v>
      </c>
      <c r="E38" s="257">
        <f t="shared" si="3"/>
        <v>2552</v>
      </c>
    </row>
    <row r="39" spans="1:6" ht="24.75" x14ac:dyDescent="0.25">
      <c r="A39" s="30" t="s">
        <v>168</v>
      </c>
      <c r="B39" s="10" t="s">
        <v>167</v>
      </c>
      <c r="C39" s="257">
        <v>2534</v>
      </c>
      <c r="D39" s="257">
        <v>2545</v>
      </c>
      <c r="E39" s="257">
        <v>2552</v>
      </c>
    </row>
    <row r="40" spans="1:6" ht="15.75" x14ac:dyDescent="0.25">
      <c r="A40" s="60" t="s">
        <v>120</v>
      </c>
      <c r="B40" s="10"/>
      <c r="C40" s="256">
        <f>C41+C50+C48</f>
        <v>78</v>
      </c>
      <c r="D40" s="256">
        <f>D41+D50+D48</f>
        <v>78</v>
      </c>
      <c r="E40" s="256">
        <f>E41+E50+E48</f>
        <v>78</v>
      </c>
    </row>
    <row r="41" spans="1:6" ht="24.75" x14ac:dyDescent="0.25">
      <c r="A41" s="33" t="s">
        <v>15</v>
      </c>
      <c r="B41" s="8" t="s">
        <v>16</v>
      </c>
      <c r="C41" s="256">
        <f>SUM(C42)+C47</f>
        <v>60</v>
      </c>
      <c r="D41" s="256">
        <f t="shared" ref="D41:E41" si="4">SUM(D42)+D47</f>
        <v>60</v>
      </c>
      <c r="E41" s="256">
        <f t="shared" si="4"/>
        <v>60</v>
      </c>
    </row>
    <row r="42" spans="1:6" ht="60.75" hidden="1" x14ac:dyDescent="0.25">
      <c r="A42" s="36" t="s">
        <v>142</v>
      </c>
      <c r="B42" s="9" t="s">
        <v>17</v>
      </c>
      <c r="C42" s="257">
        <f>SUM(C43+C45)</f>
        <v>0</v>
      </c>
      <c r="D42" s="257">
        <f>SUM(D43+D45)</f>
        <v>0</v>
      </c>
      <c r="E42" s="257">
        <f>SUM(E43+E45)</f>
        <v>0</v>
      </c>
    </row>
    <row r="43" spans="1:6" ht="48.75" hidden="1" x14ac:dyDescent="0.25">
      <c r="A43" s="36" t="s">
        <v>87</v>
      </c>
      <c r="B43" s="10" t="s">
        <v>134</v>
      </c>
      <c r="C43" s="257">
        <f>SUM(C44)</f>
        <v>0</v>
      </c>
      <c r="D43" s="257">
        <f>SUM(D44)</f>
        <v>0</v>
      </c>
      <c r="E43" s="257">
        <f>SUM(E44)</f>
        <v>0</v>
      </c>
    </row>
    <row r="44" spans="1:6" ht="48.75" hidden="1" x14ac:dyDescent="0.25">
      <c r="A44" s="36" t="s">
        <v>87</v>
      </c>
      <c r="B44" s="10" t="s">
        <v>135</v>
      </c>
      <c r="C44" s="257"/>
      <c r="D44" s="257">
        <v>0</v>
      </c>
      <c r="E44" s="257">
        <v>0</v>
      </c>
    </row>
    <row r="45" spans="1:6" ht="60.75" hidden="1" x14ac:dyDescent="0.25">
      <c r="A45" s="36" t="s">
        <v>136</v>
      </c>
      <c r="B45" s="9" t="s">
        <v>19</v>
      </c>
      <c r="C45" s="257">
        <f>C46</f>
        <v>0</v>
      </c>
      <c r="D45" s="257">
        <f t="shared" ref="D45:E45" si="5">D46</f>
        <v>0</v>
      </c>
      <c r="E45" s="257">
        <f t="shared" si="5"/>
        <v>0</v>
      </c>
    </row>
    <row r="46" spans="1:6" ht="48.75" hidden="1" x14ac:dyDescent="0.25">
      <c r="A46" s="36" t="s">
        <v>143</v>
      </c>
      <c r="B46" s="9" t="s">
        <v>103</v>
      </c>
      <c r="C46" s="257"/>
      <c r="D46" s="257"/>
      <c r="E46" s="257"/>
    </row>
    <row r="47" spans="1:6" ht="60.75" x14ac:dyDescent="0.25">
      <c r="A47" s="74" t="s">
        <v>510</v>
      </c>
      <c r="B47" s="246" t="s">
        <v>608</v>
      </c>
      <c r="C47" s="262">
        <v>60</v>
      </c>
      <c r="D47" s="262">
        <v>60</v>
      </c>
      <c r="E47" s="262">
        <v>60</v>
      </c>
      <c r="F47" s="4"/>
    </row>
    <row r="48" spans="1:6" ht="15.75" hidden="1" x14ac:dyDescent="0.25">
      <c r="A48" s="23" t="s">
        <v>47</v>
      </c>
      <c r="B48" s="64" t="s">
        <v>48</v>
      </c>
      <c r="C48" s="256">
        <f>C49</f>
        <v>0</v>
      </c>
      <c r="D48" s="256">
        <f>D49</f>
        <v>0</v>
      </c>
      <c r="E48" s="256">
        <f>E49</f>
        <v>0</v>
      </c>
    </row>
    <row r="49" spans="1:5" ht="15.75" hidden="1" x14ac:dyDescent="0.25">
      <c r="A49" s="36" t="s">
        <v>256</v>
      </c>
      <c r="B49" s="10" t="s">
        <v>278</v>
      </c>
      <c r="C49" s="257"/>
      <c r="D49" s="257"/>
      <c r="E49" s="257"/>
    </row>
    <row r="50" spans="1:5" ht="15.75" x14ac:dyDescent="0.25">
      <c r="A50" s="37" t="s">
        <v>243</v>
      </c>
      <c r="B50" s="11" t="s">
        <v>21</v>
      </c>
      <c r="C50" s="261">
        <f>C51</f>
        <v>18</v>
      </c>
      <c r="D50" s="261">
        <f>D51</f>
        <v>18</v>
      </c>
      <c r="E50" s="261">
        <f>E51</f>
        <v>18</v>
      </c>
    </row>
    <row r="51" spans="1:5" ht="84" x14ac:dyDescent="0.25">
      <c r="A51" s="245" t="s">
        <v>562</v>
      </c>
      <c r="B51" s="246" t="s">
        <v>560</v>
      </c>
      <c r="C51" s="262">
        <v>18</v>
      </c>
      <c r="D51" s="262">
        <v>18</v>
      </c>
      <c r="E51" s="262">
        <v>18</v>
      </c>
    </row>
    <row r="52" spans="1:5" ht="15.75" x14ac:dyDescent="0.25">
      <c r="A52" s="39" t="s">
        <v>121</v>
      </c>
      <c r="B52" s="11" t="s">
        <v>24</v>
      </c>
      <c r="C52" s="261">
        <f>C53</f>
        <v>3022</v>
      </c>
      <c r="D52" s="261">
        <f>D53</f>
        <v>2123.1</v>
      </c>
      <c r="E52" s="261">
        <f>E53</f>
        <v>2136.6</v>
      </c>
    </row>
    <row r="53" spans="1:5" ht="39" x14ac:dyDescent="0.25">
      <c r="A53" s="39" t="s">
        <v>125</v>
      </c>
      <c r="B53" s="11" t="s">
        <v>279</v>
      </c>
      <c r="C53" s="261">
        <f>C54+C57+C61+C66+C70</f>
        <v>3022</v>
      </c>
      <c r="D53" s="261">
        <f t="shared" ref="D53:E53" si="6">D54+D57+D61+D66+D70</f>
        <v>2123.1</v>
      </c>
      <c r="E53" s="261">
        <f t="shared" si="6"/>
        <v>2136.6</v>
      </c>
    </row>
    <row r="54" spans="1:5" ht="15.75" x14ac:dyDescent="0.25">
      <c r="A54" s="104" t="s">
        <v>175</v>
      </c>
      <c r="B54" s="119" t="s">
        <v>263</v>
      </c>
      <c r="C54" s="261">
        <f t="shared" ref="C54:E55" si="7">C55</f>
        <v>1301</v>
      </c>
      <c r="D54" s="261">
        <f t="shared" si="7"/>
        <v>1301</v>
      </c>
      <c r="E54" s="261">
        <f t="shared" si="7"/>
        <v>1301</v>
      </c>
    </row>
    <row r="55" spans="1:5" ht="15.75" x14ac:dyDescent="0.25">
      <c r="A55" s="37" t="s">
        <v>49</v>
      </c>
      <c r="B55" s="119" t="s">
        <v>264</v>
      </c>
      <c r="C55" s="261">
        <f t="shared" si="7"/>
        <v>1301</v>
      </c>
      <c r="D55" s="261">
        <f t="shared" si="7"/>
        <v>1301</v>
      </c>
      <c r="E55" s="261">
        <f t="shared" si="7"/>
        <v>1301</v>
      </c>
    </row>
    <row r="56" spans="1:5" ht="24" x14ac:dyDescent="0.25">
      <c r="A56" s="105" t="s">
        <v>178</v>
      </c>
      <c r="B56" s="116" t="s">
        <v>280</v>
      </c>
      <c r="C56" s="262">
        <v>1301</v>
      </c>
      <c r="D56" s="262">
        <v>1301</v>
      </c>
      <c r="E56" s="262">
        <v>1301</v>
      </c>
    </row>
    <row r="57" spans="1:5" ht="24" hidden="1" x14ac:dyDescent="0.25">
      <c r="A57" s="104" t="s">
        <v>179</v>
      </c>
      <c r="B57" s="119" t="s">
        <v>180</v>
      </c>
      <c r="C57" s="261">
        <f>C58</f>
        <v>0</v>
      </c>
      <c r="D57" s="261">
        <f>D58</f>
        <v>0</v>
      </c>
      <c r="E57" s="261">
        <f>E58</f>
        <v>0</v>
      </c>
    </row>
    <row r="58" spans="1:5" ht="15.75" hidden="1" x14ac:dyDescent="0.25">
      <c r="A58" s="40" t="s">
        <v>50</v>
      </c>
      <c r="B58" s="116" t="s">
        <v>185</v>
      </c>
      <c r="C58" s="262">
        <f>C59+C60</f>
        <v>0</v>
      </c>
      <c r="D58" s="262">
        <f>D59+D60</f>
        <v>0</v>
      </c>
      <c r="E58" s="262">
        <f>E59+E60</f>
        <v>0</v>
      </c>
    </row>
    <row r="59" spans="1:5" ht="24.75" hidden="1" x14ac:dyDescent="0.25">
      <c r="A59" s="40" t="s">
        <v>155</v>
      </c>
      <c r="B59" s="116" t="s">
        <v>198</v>
      </c>
      <c r="C59" s="262"/>
      <c r="D59" s="262"/>
      <c r="E59" s="262"/>
    </row>
    <row r="60" spans="1:5" ht="24.75" hidden="1" x14ac:dyDescent="0.25">
      <c r="A60" s="40" t="s">
        <v>174</v>
      </c>
      <c r="B60" s="9" t="s">
        <v>111</v>
      </c>
      <c r="C60" s="262">
        <v>0</v>
      </c>
      <c r="D60" s="262">
        <v>0</v>
      </c>
      <c r="E60" s="262">
        <v>0</v>
      </c>
    </row>
    <row r="61" spans="1:5" ht="15.75" x14ac:dyDescent="0.25">
      <c r="A61" s="104" t="s">
        <v>187</v>
      </c>
      <c r="B61" s="119" t="s">
        <v>265</v>
      </c>
      <c r="C61" s="261">
        <f>C62+C64</f>
        <v>133</v>
      </c>
      <c r="D61" s="261">
        <f>D62+D64</f>
        <v>146.10000000000002</v>
      </c>
      <c r="E61" s="261">
        <f>E62+E64</f>
        <v>159.60000000000002</v>
      </c>
    </row>
    <row r="62" spans="1:5" ht="24" x14ac:dyDescent="0.25">
      <c r="A62" s="104" t="s">
        <v>153</v>
      </c>
      <c r="B62" s="11" t="s">
        <v>266</v>
      </c>
      <c r="C62" s="261">
        <f>C63</f>
        <v>2.5</v>
      </c>
      <c r="D62" s="261">
        <f>D63</f>
        <v>2.2999999999999998</v>
      </c>
      <c r="E62" s="261">
        <f>E63</f>
        <v>2.2999999999999998</v>
      </c>
    </row>
    <row r="63" spans="1:5" ht="36" x14ac:dyDescent="0.25">
      <c r="A63" s="105" t="s">
        <v>382</v>
      </c>
      <c r="B63" s="116" t="s">
        <v>281</v>
      </c>
      <c r="C63" s="257">
        <v>2.5</v>
      </c>
      <c r="D63" s="257">
        <v>2.2999999999999998</v>
      </c>
      <c r="E63" s="257">
        <v>2.2999999999999998</v>
      </c>
    </row>
    <row r="64" spans="1:5" ht="24" x14ac:dyDescent="0.25">
      <c r="A64" s="104" t="s">
        <v>188</v>
      </c>
      <c r="B64" s="119" t="s">
        <v>267</v>
      </c>
      <c r="C64" s="256">
        <f>C65</f>
        <v>130.5</v>
      </c>
      <c r="D64" s="256">
        <f>D65</f>
        <v>143.80000000000001</v>
      </c>
      <c r="E64" s="256">
        <f>E65</f>
        <v>157.30000000000001</v>
      </c>
    </row>
    <row r="65" spans="1:6" ht="36" x14ac:dyDescent="0.25">
      <c r="A65" s="105" t="s">
        <v>189</v>
      </c>
      <c r="B65" s="116" t="s">
        <v>616</v>
      </c>
      <c r="C65" s="257">
        <v>130.5</v>
      </c>
      <c r="D65" s="257">
        <v>143.80000000000001</v>
      </c>
      <c r="E65" s="257">
        <v>157.30000000000001</v>
      </c>
    </row>
    <row r="66" spans="1:6" ht="15.75" x14ac:dyDescent="0.25">
      <c r="A66" s="81" t="s">
        <v>171</v>
      </c>
      <c r="B66" s="119" t="s">
        <v>268</v>
      </c>
      <c r="C66" s="256">
        <f>SUM(C67:C69)</f>
        <v>1572</v>
      </c>
      <c r="D66" s="256">
        <f>SUM(D67:D69)</f>
        <v>676</v>
      </c>
      <c r="E66" s="256">
        <f>SUM(E67:E69)</f>
        <v>676</v>
      </c>
      <c r="F66" s="103"/>
    </row>
    <row r="67" spans="1:6" ht="24.75" customHeight="1" x14ac:dyDescent="0.25">
      <c r="A67" s="105" t="s">
        <v>169</v>
      </c>
      <c r="B67" s="116" t="s">
        <v>282</v>
      </c>
      <c r="C67" s="257">
        <v>300</v>
      </c>
      <c r="D67" s="257">
        <v>0</v>
      </c>
      <c r="E67" s="257">
        <v>0</v>
      </c>
    </row>
    <row r="68" spans="1:6" ht="24" x14ac:dyDescent="0.25">
      <c r="A68" s="105" t="s">
        <v>461</v>
      </c>
      <c r="B68" s="116" t="s">
        <v>283</v>
      </c>
      <c r="C68" s="257">
        <v>1272</v>
      </c>
      <c r="D68" s="257">
        <v>676</v>
      </c>
      <c r="E68" s="257">
        <v>676</v>
      </c>
    </row>
    <row r="69" spans="1:6" ht="15.75" hidden="1" x14ac:dyDescent="0.25">
      <c r="A69" s="105" t="s">
        <v>236</v>
      </c>
      <c r="B69" s="116" t="s">
        <v>196</v>
      </c>
      <c r="C69" s="257"/>
      <c r="D69" s="257"/>
      <c r="E69" s="257"/>
    </row>
    <row r="70" spans="1:6" ht="15.75" x14ac:dyDescent="0.25">
      <c r="A70" s="272" t="s">
        <v>648</v>
      </c>
      <c r="B70" s="11" t="s">
        <v>647</v>
      </c>
      <c r="C70" s="256">
        <f>C71</f>
        <v>16</v>
      </c>
      <c r="D70" s="256">
        <f t="shared" ref="D70:E70" si="8">D71</f>
        <v>0</v>
      </c>
      <c r="E70" s="256">
        <f t="shared" si="8"/>
        <v>0</v>
      </c>
    </row>
    <row r="71" spans="1:6" ht="15.75" x14ac:dyDescent="0.25">
      <c r="A71" s="273" t="s">
        <v>651</v>
      </c>
      <c r="B71" s="10" t="s">
        <v>650</v>
      </c>
      <c r="C71" s="257">
        <v>16</v>
      </c>
      <c r="D71" s="257">
        <v>0</v>
      </c>
      <c r="E71" s="257">
        <v>0</v>
      </c>
    </row>
    <row r="72" spans="1:6" ht="15.75" x14ac:dyDescent="0.25">
      <c r="A72" s="38" t="s">
        <v>26</v>
      </c>
      <c r="B72" s="12"/>
      <c r="C72" s="259">
        <f>C15+C52</f>
        <v>11499.7</v>
      </c>
      <c r="D72" s="259">
        <f>D15+D52</f>
        <v>10779</v>
      </c>
      <c r="E72" s="259">
        <f>E15+E52</f>
        <v>11022.300000000001</v>
      </c>
    </row>
    <row r="73" spans="1:6" x14ac:dyDescent="0.2">
      <c r="A73" s="49"/>
    </row>
    <row r="74" spans="1:6" x14ac:dyDescent="0.2">
      <c r="A74" s="49"/>
    </row>
    <row r="75" spans="1:6" x14ac:dyDescent="0.2">
      <c r="A75" s="49"/>
    </row>
    <row r="76" spans="1:6" x14ac:dyDescent="0.2">
      <c r="A76" s="49"/>
    </row>
    <row r="77" spans="1:6" x14ac:dyDescent="0.2">
      <c r="A77" s="49"/>
    </row>
    <row r="78" spans="1:6" x14ac:dyDescent="0.2">
      <c r="A78" s="49"/>
    </row>
    <row r="79" spans="1:6" x14ac:dyDescent="0.2">
      <c r="A79" s="49"/>
    </row>
    <row r="80" spans="1:6" x14ac:dyDescent="0.2">
      <c r="A80" s="49"/>
    </row>
    <row r="81" spans="1:1" x14ac:dyDescent="0.2">
      <c r="A81" s="49"/>
    </row>
    <row r="82" spans="1:1" x14ac:dyDescent="0.2">
      <c r="A82" s="49"/>
    </row>
    <row r="83" spans="1:1" x14ac:dyDescent="0.2">
      <c r="A83" s="49"/>
    </row>
    <row r="84" spans="1:1" x14ac:dyDescent="0.2">
      <c r="A84" s="49"/>
    </row>
    <row r="85" spans="1:1" x14ac:dyDescent="0.2">
      <c r="A85" s="49"/>
    </row>
    <row r="86" spans="1:1" x14ac:dyDescent="0.2">
      <c r="A86" s="49"/>
    </row>
    <row r="87" spans="1:1" x14ac:dyDescent="0.2">
      <c r="A87" s="49"/>
    </row>
  </sheetData>
  <mergeCells count="11">
    <mergeCell ref="B1:E1"/>
    <mergeCell ref="B7:E7"/>
    <mergeCell ref="A9:E9"/>
    <mergeCell ref="B2:E2"/>
    <mergeCell ref="B5:E5"/>
    <mergeCell ref="B6:E6"/>
    <mergeCell ref="A10:E10"/>
    <mergeCell ref="A12:E12"/>
    <mergeCell ref="A11:E11"/>
    <mergeCell ref="A3:E3"/>
    <mergeCell ref="A4:E4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zoomScaleNormal="100" zoomScaleSheetLayoutView="100" workbookViewId="0">
      <pane ySplit="18" topLeftCell="A60" activePane="bottomLeft" state="frozen"/>
      <selection pane="bottomLeft" activeCell="A67" sqref="A67:B68"/>
    </sheetView>
  </sheetViews>
  <sheetFormatPr defaultRowHeight="12.75" x14ac:dyDescent="0.2"/>
  <cols>
    <col min="1" max="1" width="54.28515625" style="13" customWidth="1"/>
    <col min="2" max="2" width="24.140625" customWidth="1"/>
    <col min="3" max="3" width="13.5703125" customWidth="1"/>
    <col min="4" max="5" width="11" customWidth="1"/>
  </cols>
  <sheetData>
    <row r="1" spans="1:5" x14ac:dyDescent="0.2">
      <c r="B1" s="280" t="s">
        <v>29</v>
      </c>
      <c r="C1" s="280"/>
      <c r="D1" s="280"/>
      <c r="E1" s="280"/>
    </row>
    <row r="2" spans="1:5" x14ac:dyDescent="0.2">
      <c r="B2" s="280" t="s">
        <v>28</v>
      </c>
      <c r="C2" s="280"/>
      <c r="D2" s="280"/>
      <c r="E2" s="280"/>
    </row>
    <row r="3" spans="1:5" x14ac:dyDescent="0.2">
      <c r="B3" s="280" t="s">
        <v>91</v>
      </c>
      <c r="C3" s="280"/>
      <c r="D3" s="280"/>
      <c r="E3" s="280"/>
    </row>
    <row r="4" spans="1:5" x14ac:dyDescent="0.2">
      <c r="B4" s="280" t="s">
        <v>587</v>
      </c>
      <c r="C4" s="280"/>
      <c r="D4" s="280"/>
      <c r="E4" s="280"/>
    </row>
    <row r="5" spans="1:5" x14ac:dyDescent="0.2">
      <c r="B5" s="280" t="s">
        <v>557</v>
      </c>
      <c r="C5" s="280"/>
      <c r="D5" s="280"/>
      <c r="E5" s="280"/>
    </row>
    <row r="6" spans="1:5" x14ac:dyDescent="0.2">
      <c r="B6" s="280"/>
      <c r="C6" s="280"/>
      <c r="D6" s="280"/>
      <c r="E6" s="280"/>
    </row>
    <row r="7" spans="1:5" x14ac:dyDescent="0.2">
      <c r="B7" s="280" t="s">
        <v>617</v>
      </c>
      <c r="C7" s="280"/>
      <c r="D7" s="280"/>
      <c r="E7" s="280"/>
    </row>
    <row r="8" spans="1:5" x14ac:dyDescent="0.2">
      <c r="B8" s="3"/>
      <c r="C8" s="3"/>
      <c r="D8" s="3"/>
      <c r="E8" s="3"/>
    </row>
    <row r="9" spans="1:5" ht="15" x14ac:dyDescent="0.25">
      <c r="A9" s="277" t="s">
        <v>112</v>
      </c>
      <c r="B9" s="277"/>
      <c r="C9" s="277"/>
      <c r="D9" s="277"/>
      <c r="E9" s="277"/>
    </row>
    <row r="10" spans="1:5" ht="15" x14ac:dyDescent="0.25">
      <c r="A10" s="277" t="s">
        <v>588</v>
      </c>
      <c r="B10" s="277"/>
      <c r="C10" s="277"/>
      <c r="D10" s="277"/>
      <c r="E10" s="277"/>
    </row>
    <row r="11" spans="1:5" ht="14.25" customHeight="1" x14ac:dyDescent="0.25">
      <c r="A11" s="281"/>
      <c r="B11" s="281"/>
      <c r="C11" s="281"/>
      <c r="D11" s="281"/>
      <c r="E11" s="281"/>
    </row>
    <row r="12" spans="1:5" ht="11.25" customHeight="1" x14ac:dyDescent="0.2">
      <c r="A12" s="278" t="s">
        <v>22</v>
      </c>
      <c r="B12" s="278"/>
      <c r="C12" s="278"/>
      <c r="D12" s="278"/>
      <c r="E12" s="278"/>
    </row>
    <row r="13" spans="1:5" ht="33" customHeight="1" x14ac:dyDescent="0.2">
      <c r="A13" s="58" t="s">
        <v>4</v>
      </c>
      <c r="B13" s="59" t="s">
        <v>5</v>
      </c>
      <c r="C13" s="227" t="s">
        <v>468</v>
      </c>
      <c r="D13" s="227" t="s">
        <v>523</v>
      </c>
      <c r="E13" s="227" t="s">
        <v>549</v>
      </c>
    </row>
    <row r="14" spans="1:5" ht="11.25" customHeight="1" x14ac:dyDescent="0.2">
      <c r="A14" s="22">
        <v>1</v>
      </c>
      <c r="B14" s="1">
        <v>2</v>
      </c>
      <c r="C14" s="2">
        <v>3</v>
      </c>
      <c r="D14" s="2">
        <v>4</v>
      </c>
      <c r="E14" s="2">
        <v>5</v>
      </c>
    </row>
    <row r="15" spans="1:5" ht="15.75" x14ac:dyDescent="0.25">
      <c r="A15" s="60" t="s">
        <v>119</v>
      </c>
      <c r="B15" s="8" t="s">
        <v>6</v>
      </c>
      <c r="C15" s="256">
        <f>C16+C38</f>
        <v>2185.1999999999998</v>
      </c>
      <c r="D15" s="256">
        <f>D16+D38</f>
        <v>2240.1</v>
      </c>
      <c r="E15" s="256">
        <f>E16+E38</f>
        <v>2315.5</v>
      </c>
    </row>
    <row r="16" spans="1:5" ht="15.75" x14ac:dyDescent="0.25">
      <c r="A16" s="60" t="s">
        <v>118</v>
      </c>
      <c r="B16" s="8"/>
      <c r="C16" s="256">
        <f>C17+C28+C30+C23</f>
        <v>2180.1999999999998</v>
      </c>
      <c r="D16" s="256">
        <f>D17+D28+D30+D23</f>
        <v>2235.1</v>
      </c>
      <c r="E16" s="256">
        <f>E17+E28+E30+E23</f>
        <v>2310.5</v>
      </c>
    </row>
    <row r="17" spans="1:5" ht="15.75" x14ac:dyDescent="0.25">
      <c r="A17" s="60" t="s">
        <v>7</v>
      </c>
      <c r="B17" s="8" t="s">
        <v>8</v>
      </c>
      <c r="C17" s="256">
        <f>SUM(C18)</f>
        <v>574.69999999999993</v>
      </c>
      <c r="D17" s="256">
        <f>SUM(D18)</f>
        <v>617.79999999999995</v>
      </c>
      <c r="E17" s="256">
        <f>SUM(E18)</f>
        <v>664.1</v>
      </c>
    </row>
    <row r="18" spans="1:5" ht="15.75" x14ac:dyDescent="0.25">
      <c r="A18" s="60" t="s">
        <v>9</v>
      </c>
      <c r="B18" s="8" t="s">
        <v>10</v>
      </c>
      <c r="C18" s="256">
        <f>SUM(C19+C20+C22+C21)</f>
        <v>574.69999999999993</v>
      </c>
      <c r="D18" s="256">
        <f>SUM(D19+D20+D22+D21)</f>
        <v>617.79999999999995</v>
      </c>
      <c r="E18" s="256">
        <f>SUM(E19+E20+E22+E21)</f>
        <v>664.1</v>
      </c>
    </row>
    <row r="19" spans="1:5" ht="48.75" x14ac:dyDescent="0.25">
      <c r="A19" s="30" t="s">
        <v>38</v>
      </c>
      <c r="B19" s="9" t="s">
        <v>113</v>
      </c>
      <c r="C19" s="257">
        <v>374.9</v>
      </c>
      <c r="D19" s="257">
        <v>403.5</v>
      </c>
      <c r="E19" s="257">
        <v>433.7</v>
      </c>
    </row>
    <row r="20" spans="1:5" ht="84.75" hidden="1" x14ac:dyDescent="0.25">
      <c r="A20" s="30" t="s">
        <v>35</v>
      </c>
      <c r="B20" s="9" t="s">
        <v>114</v>
      </c>
      <c r="C20" s="257">
        <v>0</v>
      </c>
      <c r="D20" s="257">
        <v>0</v>
      </c>
      <c r="E20" s="257">
        <v>0</v>
      </c>
    </row>
    <row r="21" spans="1:5" ht="36.75" x14ac:dyDescent="0.25">
      <c r="A21" s="30" t="s">
        <v>36</v>
      </c>
      <c r="B21" s="9" t="s">
        <v>116</v>
      </c>
      <c r="C21" s="257">
        <v>0.4</v>
      </c>
      <c r="D21" s="257">
        <v>0</v>
      </c>
      <c r="E21" s="257">
        <v>0</v>
      </c>
    </row>
    <row r="22" spans="1:5" ht="72.75" x14ac:dyDescent="0.25">
      <c r="A22" s="30" t="s">
        <v>37</v>
      </c>
      <c r="B22" s="10" t="s">
        <v>115</v>
      </c>
      <c r="C22" s="257">
        <v>199.4</v>
      </c>
      <c r="D22" s="257">
        <v>214.3</v>
      </c>
      <c r="E22" s="257">
        <v>230.4</v>
      </c>
    </row>
    <row r="23" spans="1:5" ht="24.75" x14ac:dyDescent="0.25">
      <c r="A23" s="38" t="s">
        <v>157</v>
      </c>
      <c r="B23" s="11" t="s">
        <v>158</v>
      </c>
      <c r="C23" s="256">
        <f>SUM(C24:C27)</f>
        <v>793.5</v>
      </c>
      <c r="D23" s="256">
        <f>SUM(D24:D27)</f>
        <v>802.30000000000007</v>
      </c>
      <c r="E23" s="256">
        <f>SUM(E24:E27)</f>
        <v>829.40000000000009</v>
      </c>
    </row>
    <row r="24" spans="1:5" ht="72" x14ac:dyDescent="0.2">
      <c r="A24" s="30" t="s">
        <v>352</v>
      </c>
      <c r="B24" s="108" t="s">
        <v>356</v>
      </c>
      <c r="C24" s="263">
        <v>358.6</v>
      </c>
      <c r="D24" s="260">
        <v>359.6</v>
      </c>
      <c r="E24" s="260">
        <v>380</v>
      </c>
    </row>
    <row r="25" spans="1:5" ht="84" x14ac:dyDescent="0.2">
      <c r="A25" s="93" t="s">
        <v>353</v>
      </c>
      <c r="B25" s="108" t="s">
        <v>357</v>
      </c>
      <c r="C25" s="260">
        <v>2.2999999999999998</v>
      </c>
      <c r="D25" s="260">
        <v>2.4</v>
      </c>
      <c r="E25" s="260">
        <v>2.5</v>
      </c>
    </row>
    <row r="26" spans="1:5" ht="72" x14ac:dyDescent="0.2">
      <c r="A26" s="92" t="s">
        <v>354</v>
      </c>
      <c r="B26" s="108" t="s">
        <v>358</v>
      </c>
      <c r="C26" s="260">
        <v>475.1</v>
      </c>
      <c r="D26" s="260">
        <v>484.6</v>
      </c>
      <c r="E26" s="260">
        <v>495.2</v>
      </c>
    </row>
    <row r="27" spans="1:5" ht="72" x14ac:dyDescent="0.2">
      <c r="A27" s="91" t="s">
        <v>355</v>
      </c>
      <c r="B27" s="108" t="s">
        <v>359</v>
      </c>
      <c r="C27" s="260">
        <v>-42.5</v>
      </c>
      <c r="D27" s="260">
        <v>-44.3</v>
      </c>
      <c r="E27" s="260">
        <v>-48.3</v>
      </c>
    </row>
    <row r="28" spans="1:5" ht="15.75" hidden="1" x14ac:dyDescent="0.25">
      <c r="A28" s="33" t="s">
        <v>11</v>
      </c>
      <c r="B28" s="8" t="s">
        <v>12</v>
      </c>
      <c r="C28" s="256">
        <f>SUM(C29:C29)</f>
        <v>0</v>
      </c>
      <c r="D28" s="256">
        <f>SUM(D29:D29)</f>
        <v>0</v>
      </c>
      <c r="E28" s="256">
        <f>SUM(E29:E29)</f>
        <v>0</v>
      </c>
    </row>
    <row r="29" spans="1:5" ht="15.75" hidden="1" x14ac:dyDescent="0.25">
      <c r="A29" s="34" t="s">
        <v>13</v>
      </c>
      <c r="B29" s="10" t="s">
        <v>2</v>
      </c>
      <c r="C29" s="257">
        <v>0</v>
      </c>
      <c r="D29" s="257">
        <v>0</v>
      </c>
      <c r="E29" s="257">
        <v>0</v>
      </c>
    </row>
    <row r="30" spans="1:5" ht="15.75" x14ac:dyDescent="0.25">
      <c r="A30" s="33" t="s">
        <v>14</v>
      </c>
      <c r="B30" s="8" t="s">
        <v>30</v>
      </c>
      <c r="C30" s="256">
        <f>SUM(C33+C31)</f>
        <v>812</v>
      </c>
      <c r="D30" s="256">
        <f>SUM(D33+D31)</f>
        <v>815</v>
      </c>
      <c r="E30" s="256">
        <f>SUM(E33+E31)</f>
        <v>817</v>
      </c>
    </row>
    <row r="31" spans="1:5" ht="15.75" x14ac:dyDescent="0.25">
      <c r="A31" s="34" t="s">
        <v>31</v>
      </c>
      <c r="B31" s="9" t="s">
        <v>32</v>
      </c>
      <c r="C31" s="257">
        <f>C32</f>
        <v>54</v>
      </c>
      <c r="D31" s="257">
        <f t="shared" ref="D31:E31" si="0">D32</f>
        <v>55</v>
      </c>
      <c r="E31" s="257">
        <f t="shared" si="0"/>
        <v>55</v>
      </c>
    </row>
    <row r="32" spans="1:5" ht="36.75" x14ac:dyDescent="0.25">
      <c r="A32" s="34" t="s">
        <v>257</v>
      </c>
      <c r="B32" s="10" t="s">
        <v>117</v>
      </c>
      <c r="C32" s="257">
        <v>54</v>
      </c>
      <c r="D32" s="257">
        <v>55</v>
      </c>
      <c r="E32" s="257">
        <v>55</v>
      </c>
    </row>
    <row r="33" spans="1:5" ht="15.75" x14ac:dyDescent="0.25">
      <c r="A33" s="33" t="s">
        <v>33</v>
      </c>
      <c r="B33" s="8" t="s">
        <v>34</v>
      </c>
      <c r="C33" s="256">
        <f>SUM(C34+C36)</f>
        <v>758</v>
      </c>
      <c r="D33" s="256">
        <f>SUM(D34+D36)</f>
        <v>760</v>
      </c>
      <c r="E33" s="256">
        <f>SUM(E34+E36)</f>
        <v>762</v>
      </c>
    </row>
    <row r="34" spans="1:5" ht="15.75" x14ac:dyDescent="0.25">
      <c r="A34" s="94" t="s">
        <v>163</v>
      </c>
      <c r="B34" s="9" t="s">
        <v>162</v>
      </c>
      <c r="C34" s="257">
        <f>C35</f>
        <v>141.5</v>
      </c>
      <c r="D34" s="257">
        <f t="shared" ref="D34:E34" si="1">D35</f>
        <v>141.5</v>
      </c>
      <c r="E34" s="257">
        <f t="shared" si="1"/>
        <v>141.5</v>
      </c>
    </row>
    <row r="35" spans="1:5" ht="24.75" x14ac:dyDescent="0.25">
      <c r="A35" s="40" t="s">
        <v>258</v>
      </c>
      <c r="B35" s="10" t="s">
        <v>164</v>
      </c>
      <c r="C35" s="257">
        <v>141.5</v>
      </c>
      <c r="D35" s="257">
        <v>141.5</v>
      </c>
      <c r="E35" s="257">
        <v>141.5</v>
      </c>
    </row>
    <row r="36" spans="1:5" ht="15.75" x14ac:dyDescent="0.25">
      <c r="A36" s="94" t="s">
        <v>166</v>
      </c>
      <c r="B36" s="9" t="s">
        <v>165</v>
      </c>
      <c r="C36" s="257">
        <f>C37</f>
        <v>616.5</v>
      </c>
      <c r="D36" s="257">
        <f t="shared" ref="D36:E36" si="2">D37</f>
        <v>618.5</v>
      </c>
      <c r="E36" s="257">
        <f t="shared" si="2"/>
        <v>620.5</v>
      </c>
    </row>
    <row r="37" spans="1:5" ht="24.75" x14ac:dyDescent="0.25">
      <c r="A37" s="30" t="s">
        <v>168</v>
      </c>
      <c r="B37" s="10" t="s">
        <v>167</v>
      </c>
      <c r="C37" s="257">
        <v>616.5</v>
      </c>
      <c r="D37" s="257">
        <v>618.5</v>
      </c>
      <c r="E37" s="257">
        <v>620.5</v>
      </c>
    </row>
    <row r="38" spans="1:5" ht="15.75" x14ac:dyDescent="0.25">
      <c r="A38" s="60" t="s">
        <v>120</v>
      </c>
      <c r="B38" s="10"/>
      <c r="C38" s="256">
        <f>C39+C47+C45</f>
        <v>5</v>
      </c>
      <c r="D38" s="256">
        <f>D39+D47+D45</f>
        <v>5</v>
      </c>
      <c r="E38" s="256">
        <f>E39+E47+E45</f>
        <v>5</v>
      </c>
    </row>
    <row r="39" spans="1:5" ht="24.75" hidden="1" x14ac:dyDescent="0.25">
      <c r="A39" s="33" t="s">
        <v>15</v>
      </c>
      <c r="B39" s="8" t="s">
        <v>16</v>
      </c>
      <c r="C39" s="256">
        <f>SUM(C40)</f>
        <v>0</v>
      </c>
      <c r="D39" s="256">
        <f>SUM(D40)</f>
        <v>0</v>
      </c>
      <c r="E39" s="256">
        <f>SUM(E40)</f>
        <v>0</v>
      </c>
    </row>
    <row r="40" spans="1:5" ht="60.75" hidden="1" x14ac:dyDescent="0.25">
      <c r="A40" s="36" t="s">
        <v>142</v>
      </c>
      <c r="B40" s="9" t="s">
        <v>17</v>
      </c>
      <c r="C40" s="257">
        <f>SUM(C41+C43)</f>
        <v>0</v>
      </c>
      <c r="D40" s="257">
        <f>SUM(D41+D43)</f>
        <v>0</v>
      </c>
      <c r="E40" s="257">
        <f>SUM(E41+E43)</f>
        <v>0</v>
      </c>
    </row>
    <row r="41" spans="1:5" ht="48.75" hidden="1" x14ac:dyDescent="0.25">
      <c r="A41" s="36" t="s">
        <v>87</v>
      </c>
      <c r="B41" s="10" t="s">
        <v>134</v>
      </c>
      <c r="C41" s="257">
        <f>SUM(C42)</f>
        <v>0</v>
      </c>
      <c r="D41" s="257">
        <f>SUM(D42)</f>
        <v>0</v>
      </c>
      <c r="E41" s="257">
        <f>SUM(E42)</f>
        <v>0</v>
      </c>
    </row>
    <row r="42" spans="1:5" ht="48.75" hidden="1" x14ac:dyDescent="0.25">
      <c r="A42" s="36" t="s">
        <v>87</v>
      </c>
      <c r="B42" s="10" t="s">
        <v>135</v>
      </c>
      <c r="C42" s="257">
        <v>0</v>
      </c>
      <c r="D42" s="257">
        <v>0</v>
      </c>
      <c r="E42" s="257">
        <v>0</v>
      </c>
    </row>
    <row r="43" spans="1:5" ht="60.75" hidden="1" x14ac:dyDescent="0.25">
      <c r="A43" s="36" t="s">
        <v>136</v>
      </c>
      <c r="B43" s="9" t="s">
        <v>19</v>
      </c>
      <c r="C43" s="257">
        <f>SUM(C44)</f>
        <v>0</v>
      </c>
      <c r="D43" s="257">
        <f>SUM(D44)</f>
        <v>0</v>
      </c>
      <c r="E43" s="257">
        <f>SUM(E44)</f>
        <v>0</v>
      </c>
    </row>
    <row r="44" spans="1:5" ht="48.75" hidden="1" x14ac:dyDescent="0.25">
      <c r="A44" s="36" t="s">
        <v>143</v>
      </c>
      <c r="B44" s="9" t="s">
        <v>104</v>
      </c>
      <c r="C44" s="257">
        <v>0</v>
      </c>
      <c r="D44" s="257">
        <v>0</v>
      </c>
      <c r="E44" s="257">
        <v>0</v>
      </c>
    </row>
    <row r="45" spans="1:5" ht="15.75" hidden="1" x14ac:dyDescent="0.25">
      <c r="A45" s="39" t="s">
        <v>151</v>
      </c>
      <c r="B45" s="31" t="s">
        <v>46</v>
      </c>
      <c r="C45" s="256">
        <f>C46</f>
        <v>0</v>
      </c>
      <c r="D45" s="256">
        <f>D46</f>
        <v>0</v>
      </c>
      <c r="E45" s="256">
        <f>E46</f>
        <v>0</v>
      </c>
    </row>
    <row r="46" spans="1:5" ht="24.75" hidden="1" x14ac:dyDescent="0.25">
      <c r="A46" s="36" t="s">
        <v>139</v>
      </c>
      <c r="B46" s="10" t="s">
        <v>138</v>
      </c>
      <c r="C46" s="257">
        <v>0</v>
      </c>
      <c r="D46" s="257">
        <v>0</v>
      </c>
      <c r="E46" s="257">
        <v>0</v>
      </c>
    </row>
    <row r="47" spans="1:5" ht="15.75" x14ac:dyDescent="0.25">
      <c r="A47" s="37" t="s">
        <v>243</v>
      </c>
      <c r="B47" s="11" t="s">
        <v>21</v>
      </c>
      <c r="C47" s="261">
        <f>C48</f>
        <v>5</v>
      </c>
      <c r="D47" s="261">
        <f>D48</f>
        <v>5</v>
      </c>
      <c r="E47" s="261">
        <f>E48</f>
        <v>5</v>
      </c>
    </row>
    <row r="48" spans="1:5" ht="84" x14ac:dyDescent="0.25">
      <c r="A48" s="245" t="s">
        <v>562</v>
      </c>
      <c r="B48" s="246" t="s">
        <v>560</v>
      </c>
      <c r="C48" s="262">
        <v>5</v>
      </c>
      <c r="D48" s="262">
        <v>5</v>
      </c>
      <c r="E48" s="262">
        <v>5</v>
      </c>
    </row>
    <row r="49" spans="1:5" ht="15.75" x14ac:dyDescent="0.25">
      <c r="A49" s="39" t="s">
        <v>121</v>
      </c>
      <c r="B49" s="11" t="s">
        <v>24</v>
      </c>
      <c r="C49" s="261">
        <f>C50</f>
        <v>3724.40933</v>
      </c>
      <c r="D49" s="261">
        <f>D50</f>
        <v>2821</v>
      </c>
      <c r="E49" s="261">
        <f>E50</f>
        <v>2786</v>
      </c>
    </row>
    <row r="50" spans="1:5" ht="39" x14ac:dyDescent="0.25">
      <c r="A50" s="39" t="s">
        <v>125</v>
      </c>
      <c r="B50" s="11" t="s">
        <v>279</v>
      </c>
      <c r="C50" s="232">
        <f>C51+C54+C58+C63+C67</f>
        <v>3724.40933</v>
      </c>
      <c r="D50" s="261">
        <f>D51+D54+D58+D63</f>
        <v>2821</v>
      </c>
      <c r="E50" s="261">
        <f>E51+E54+E58+E63</f>
        <v>2786</v>
      </c>
    </row>
    <row r="51" spans="1:5" ht="15.75" x14ac:dyDescent="0.25">
      <c r="A51" s="104" t="s">
        <v>175</v>
      </c>
      <c r="B51" s="119" t="s">
        <v>263</v>
      </c>
      <c r="C51" s="261">
        <f t="shared" ref="C51:E52" si="3">C52</f>
        <v>972</v>
      </c>
      <c r="D51" s="261">
        <f t="shared" si="3"/>
        <v>972</v>
      </c>
      <c r="E51" s="261">
        <f t="shared" si="3"/>
        <v>928</v>
      </c>
    </row>
    <row r="52" spans="1:5" ht="15.75" x14ac:dyDescent="0.25">
      <c r="A52" s="37" t="s">
        <v>49</v>
      </c>
      <c r="B52" s="119" t="s">
        <v>264</v>
      </c>
      <c r="C52" s="261">
        <f t="shared" si="3"/>
        <v>972</v>
      </c>
      <c r="D52" s="261">
        <f t="shared" si="3"/>
        <v>972</v>
      </c>
      <c r="E52" s="261">
        <f t="shared" si="3"/>
        <v>928</v>
      </c>
    </row>
    <row r="53" spans="1:5" ht="24" x14ac:dyDescent="0.25">
      <c r="A53" s="105" t="s">
        <v>178</v>
      </c>
      <c r="B53" s="116" t="s">
        <v>284</v>
      </c>
      <c r="C53" s="262">
        <v>972</v>
      </c>
      <c r="D53" s="262">
        <v>972</v>
      </c>
      <c r="E53" s="262">
        <v>928</v>
      </c>
    </row>
    <row r="54" spans="1:5" ht="24" hidden="1" x14ac:dyDescent="0.25">
      <c r="A54" s="104" t="s">
        <v>179</v>
      </c>
      <c r="B54" s="119" t="s">
        <v>180</v>
      </c>
      <c r="C54" s="261">
        <f>C55</f>
        <v>0</v>
      </c>
      <c r="D54" s="261">
        <f>D55</f>
        <v>0</v>
      </c>
      <c r="E54" s="261">
        <f>E55</f>
        <v>0</v>
      </c>
    </row>
    <row r="55" spans="1:5" ht="15.75" hidden="1" x14ac:dyDescent="0.25">
      <c r="A55" s="40" t="s">
        <v>50</v>
      </c>
      <c r="B55" s="116" t="s">
        <v>185</v>
      </c>
      <c r="C55" s="262">
        <f>C56+C57</f>
        <v>0</v>
      </c>
      <c r="D55" s="262">
        <f>D56+D57</f>
        <v>0</v>
      </c>
      <c r="E55" s="262">
        <f>E56+E57</f>
        <v>0</v>
      </c>
    </row>
    <row r="56" spans="1:5" ht="24.75" hidden="1" x14ac:dyDescent="0.25">
      <c r="A56" s="40" t="s">
        <v>155</v>
      </c>
      <c r="B56" s="116" t="s">
        <v>197</v>
      </c>
      <c r="C56" s="262"/>
      <c r="D56" s="262"/>
      <c r="E56" s="262"/>
    </row>
    <row r="57" spans="1:5" ht="24.75" hidden="1" x14ac:dyDescent="0.25">
      <c r="A57" s="40" t="s">
        <v>174</v>
      </c>
      <c r="B57" s="9" t="s">
        <v>111</v>
      </c>
      <c r="C57" s="262">
        <v>0</v>
      </c>
      <c r="D57" s="262">
        <v>0</v>
      </c>
      <c r="E57" s="262">
        <v>0</v>
      </c>
    </row>
    <row r="58" spans="1:5" ht="15.75" x14ac:dyDescent="0.25">
      <c r="A58" s="104" t="s">
        <v>187</v>
      </c>
      <c r="B58" s="119" t="s">
        <v>265</v>
      </c>
      <c r="C58" s="261">
        <f>C59+C61</f>
        <v>89.600000000000009</v>
      </c>
      <c r="D58" s="261">
        <f>D59+D61</f>
        <v>98.2</v>
      </c>
      <c r="E58" s="261">
        <f>E59+E61</f>
        <v>107.2</v>
      </c>
    </row>
    <row r="59" spans="1:5" ht="24" x14ac:dyDescent="0.25">
      <c r="A59" s="104" t="s">
        <v>153</v>
      </c>
      <c r="B59" s="11" t="s">
        <v>266</v>
      </c>
      <c r="C59" s="256">
        <f>C60</f>
        <v>2.4</v>
      </c>
      <c r="D59" s="256">
        <f>D60</f>
        <v>2.2000000000000002</v>
      </c>
      <c r="E59" s="256">
        <f>E60</f>
        <v>2.2000000000000002</v>
      </c>
    </row>
    <row r="60" spans="1:5" ht="36" x14ac:dyDescent="0.25">
      <c r="A60" s="105" t="s">
        <v>382</v>
      </c>
      <c r="B60" s="116" t="s">
        <v>285</v>
      </c>
      <c r="C60" s="257">
        <v>2.4</v>
      </c>
      <c r="D60" s="257">
        <v>2.2000000000000002</v>
      </c>
      <c r="E60" s="257">
        <v>2.2000000000000002</v>
      </c>
    </row>
    <row r="61" spans="1:5" ht="24" customHeight="1" x14ac:dyDescent="0.25">
      <c r="A61" s="104" t="s">
        <v>188</v>
      </c>
      <c r="B61" s="119" t="s">
        <v>267</v>
      </c>
      <c r="C61" s="256">
        <f>C62</f>
        <v>87.2</v>
      </c>
      <c r="D61" s="256">
        <f>D62</f>
        <v>96</v>
      </c>
      <c r="E61" s="256">
        <f>E62</f>
        <v>105</v>
      </c>
    </row>
    <row r="62" spans="1:5" ht="31.5" customHeight="1" x14ac:dyDescent="0.25">
      <c r="A62" s="105" t="s">
        <v>189</v>
      </c>
      <c r="B62" s="116" t="s">
        <v>618</v>
      </c>
      <c r="C62" s="257">
        <v>87.2</v>
      </c>
      <c r="D62" s="257">
        <v>96</v>
      </c>
      <c r="E62" s="257">
        <v>105</v>
      </c>
    </row>
    <row r="63" spans="1:5" ht="18.75" customHeight="1" x14ac:dyDescent="0.25">
      <c r="A63" s="81" t="s">
        <v>171</v>
      </c>
      <c r="B63" s="119" t="s">
        <v>268</v>
      </c>
      <c r="C63" s="243">
        <f>SUM(C64:C66)</f>
        <v>2646.80933</v>
      </c>
      <c r="D63" s="256">
        <f>SUM(D64:D66)</f>
        <v>1750.8</v>
      </c>
      <c r="E63" s="256">
        <f>SUM(E64:E66)</f>
        <v>1750.8</v>
      </c>
    </row>
    <row r="64" spans="1:5" ht="25.5" hidden="1" customHeight="1" x14ac:dyDescent="0.25">
      <c r="A64" s="105" t="s">
        <v>169</v>
      </c>
      <c r="B64" s="116" t="s">
        <v>199</v>
      </c>
      <c r="C64" s="257">
        <v>0</v>
      </c>
      <c r="D64" s="257">
        <v>0</v>
      </c>
      <c r="E64" s="257">
        <v>0</v>
      </c>
    </row>
    <row r="65" spans="1:5" ht="25.5" customHeight="1" x14ac:dyDescent="0.25">
      <c r="A65" s="105" t="s">
        <v>461</v>
      </c>
      <c r="B65" s="116" t="s">
        <v>286</v>
      </c>
      <c r="C65" s="255">
        <v>2646.80933</v>
      </c>
      <c r="D65" s="257">
        <v>1750.8</v>
      </c>
      <c r="E65" s="257">
        <v>1750.8</v>
      </c>
    </row>
    <row r="66" spans="1:5" ht="18" hidden="1" customHeight="1" x14ac:dyDescent="0.25">
      <c r="A66" s="105" t="s">
        <v>236</v>
      </c>
      <c r="B66" s="116" t="s">
        <v>200</v>
      </c>
      <c r="C66" s="257"/>
      <c r="D66" s="257">
        <v>0</v>
      </c>
      <c r="E66" s="257">
        <v>0</v>
      </c>
    </row>
    <row r="67" spans="1:5" ht="18" customHeight="1" x14ac:dyDescent="0.25">
      <c r="A67" s="272" t="s">
        <v>648</v>
      </c>
      <c r="B67" s="11" t="s">
        <v>647</v>
      </c>
      <c r="C67" s="256">
        <f>C68</f>
        <v>16</v>
      </c>
      <c r="D67" s="256">
        <f t="shared" ref="D67:E67" si="4">D68</f>
        <v>0</v>
      </c>
      <c r="E67" s="256">
        <f t="shared" si="4"/>
        <v>0</v>
      </c>
    </row>
    <row r="68" spans="1:5" ht="18" customHeight="1" x14ac:dyDescent="0.25">
      <c r="A68" s="273" t="s">
        <v>651</v>
      </c>
      <c r="B68" s="10" t="s">
        <v>650</v>
      </c>
      <c r="C68" s="257">
        <v>16</v>
      </c>
      <c r="D68" s="257">
        <v>0</v>
      </c>
      <c r="E68" s="257">
        <v>0</v>
      </c>
    </row>
    <row r="69" spans="1:5" ht="18" customHeight="1" x14ac:dyDescent="0.25">
      <c r="A69" s="38" t="s">
        <v>26</v>
      </c>
      <c r="B69" s="12"/>
      <c r="C69" s="259">
        <f>C15+C49</f>
        <v>5909.6093299999993</v>
      </c>
      <c r="D69" s="259">
        <f>D15+D49</f>
        <v>5061.1000000000004</v>
      </c>
      <c r="E69" s="259">
        <f>E15+E49</f>
        <v>5101.5</v>
      </c>
    </row>
    <row r="70" spans="1:5" x14ac:dyDescent="0.2">
      <c r="A70" s="49"/>
    </row>
    <row r="71" spans="1:5" x14ac:dyDescent="0.2">
      <c r="A71" s="49"/>
    </row>
    <row r="72" spans="1:5" x14ac:dyDescent="0.2">
      <c r="A72" s="49"/>
    </row>
    <row r="73" spans="1:5" x14ac:dyDescent="0.2">
      <c r="A73" s="49"/>
    </row>
    <row r="74" spans="1:5" x14ac:dyDescent="0.2">
      <c r="A74" s="49"/>
    </row>
    <row r="75" spans="1:5" x14ac:dyDescent="0.2">
      <c r="A75" s="49"/>
    </row>
    <row r="76" spans="1:5" x14ac:dyDescent="0.2">
      <c r="A76" s="49"/>
    </row>
    <row r="77" spans="1:5" x14ac:dyDescent="0.2">
      <c r="A77" s="49"/>
    </row>
    <row r="78" spans="1:5" x14ac:dyDescent="0.2">
      <c r="A78" s="49"/>
    </row>
    <row r="79" spans="1:5" x14ac:dyDescent="0.2">
      <c r="A79" s="49"/>
    </row>
    <row r="80" spans="1:5" x14ac:dyDescent="0.2">
      <c r="A80" s="49"/>
    </row>
    <row r="81" spans="1:1" x14ac:dyDescent="0.2">
      <c r="A81" s="49"/>
    </row>
    <row r="82" spans="1:1" x14ac:dyDescent="0.2">
      <c r="A82" s="49"/>
    </row>
    <row r="83" spans="1:1" x14ac:dyDescent="0.2">
      <c r="A83" s="49"/>
    </row>
    <row r="84" spans="1:1" x14ac:dyDescent="0.2">
      <c r="A84" s="49"/>
    </row>
    <row r="85" spans="1:1" x14ac:dyDescent="0.2">
      <c r="A85" s="49"/>
    </row>
    <row r="86" spans="1:1" x14ac:dyDescent="0.2">
      <c r="A86" s="49"/>
    </row>
    <row r="87" spans="1:1" x14ac:dyDescent="0.2">
      <c r="A87" s="49"/>
    </row>
    <row r="88" spans="1:1" x14ac:dyDescent="0.2">
      <c r="A88" s="49"/>
    </row>
  </sheetData>
  <mergeCells count="11"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  <mergeCell ref="B6:E6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zoomScaleNormal="100" zoomScaleSheetLayoutView="110" workbookViewId="0">
      <pane xSplit="1" ySplit="18" topLeftCell="B58" activePane="bottomRight" state="frozen"/>
      <selection pane="topRight" activeCell="B1" sqref="B1"/>
      <selection pane="bottomLeft" activeCell="A19" sqref="A19"/>
      <selection pane="bottomRight" activeCell="C60" sqref="C60"/>
    </sheetView>
  </sheetViews>
  <sheetFormatPr defaultRowHeight="12.75" x14ac:dyDescent="0.2"/>
  <cols>
    <col min="1" max="1" width="60.7109375" style="13" customWidth="1"/>
    <col min="2" max="2" width="23.5703125" customWidth="1"/>
    <col min="3" max="5" width="11" customWidth="1"/>
  </cols>
  <sheetData>
    <row r="1" spans="1:5" x14ac:dyDescent="0.2">
      <c r="B1" s="280" t="s">
        <v>29</v>
      </c>
      <c r="C1" s="280"/>
      <c r="D1" s="280"/>
      <c r="E1" s="280"/>
    </row>
    <row r="2" spans="1:5" x14ac:dyDescent="0.2">
      <c r="B2" s="280" t="s">
        <v>28</v>
      </c>
      <c r="C2" s="280"/>
      <c r="D2" s="280"/>
      <c r="E2" s="280"/>
    </row>
    <row r="3" spans="1:5" x14ac:dyDescent="0.2">
      <c r="B3" s="280" t="s">
        <v>92</v>
      </c>
      <c r="C3" s="280"/>
      <c r="D3" s="280"/>
      <c r="E3" s="280"/>
    </row>
    <row r="4" spans="1:5" x14ac:dyDescent="0.2">
      <c r="B4" s="280" t="s">
        <v>589</v>
      </c>
      <c r="C4" s="280"/>
      <c r="D4" s="280"/>
      <c r="E4" s="280"/>
    </row>
    <row r="5" spans="1:5" x14ac:dyDescent="0.2">
      <c r="B5" s="280" t="s">
        <v>557</v>
      </c>
      <c r="C5" s="280"/>
      <c r="D5" s="280"/>
      <c r="E5" s="280"/>
    </row>
    <row r="6" spans="1:5" x14ac:dyDescent="0.2">
      <c r="B6" s="280"/>
      <c r="C6" s="280"/>
      <c r="D6" s="280"/>
      <c r="E6" s="280"/>
    </row>
    <row r="7" spans="1:5" x14ac:dyDescent="0.2">
      <c r="B7" s="280" t="s">
        <v>619</v>
      </c>
      <c r="C7" s="280"/>
      <c r="D7" s="280"/>
      <c r="E7" s="280"/>
    </row>
    <row r="8" spans="1:5" x14ac:dyDescent="0.2">
      <c r="B8" s="3"/>
      <c r="C8" s="3"/>
      <c r="D8" s="3"/>
      <c r="E8" s="3"/>
    </row>
    <row r="9" spans="1:5" ht="15" x14ac:dyDescent="0.25">
      <c r="A9" s="277" t="s">
        <v>112</v>
      </c>
      <c r="B9" s="277"/>
      <c r="C9" s="277"/>
      <c r="D9" s="277"/>
      <c r="E9" s="277"/>
    </row>
    <row r="10" spans="1:5" ht="15" x14ac:dyDescent="0.25">
      <c r="A10" s="277" t="s">
        <v>590</v>
      </c>
      <c r="B10" s="277"/>
      <c r="C10" s="277"/>
      <c r="D10" s="277"/>
      <c r="E10" s="277"/>
    </row>
    <row r="11" spans="1:5" ht="14.25" customHeight="1" x14ac:dyDescent="0.25">
      <c r="A11" s="281"/>
      <c r="B11" s="281"/>
      <c r="C11" s="281"/>
      <c r="D11" s="281"/>
      <c r="E11" s="281"/>
    </row>
    <row r="12" spans="1:5" ht="11.25" customHeight="1" x14ac:dyDescent="0.2">
      <c r="A12" s="278" t="s">
        <v>22</v>
      </c>
      <c r="B12" s="278"/>
      <c r="C12" s="278"/>
      <c r="D12" s="278"/>
      <c r="E12" s="278"/>
    </row>
    <row r="13" spans="1:5" ht="25.5" x14ac:dyDescent="0.2">
      <c r="A13" s="43" t="s">
        <v>4</v>
      </c>
      <c r="B13" s="43" t="s">
        <v>5</v>
      </c>
      <c r="C13" s="227" t="s">
        <v>468</v>
      </c>
      <c r="D13" s="227" t="s">
        <v>523</v>
      </c>
      <c r="E13" s="227" t="s">
        <v>549</v>
      </c>
    </row>
    <row r="14" spans="1:5" x14ac:dyDescent="0.2">
      <c r="A14" s="44">
        <v>1</v>
      </c>
      <c r="B14" s="5">
        <v>2</v>
      </c>
      <c r="C14" s="6">
        <v>3</v>
      </c>
      <c r="D14" s="6">
        <v>4</v>
      </c>
      <c r="E14" s="6">
        <v>5</v>
      </c>
    </row>
    <row r="15" spans="1:5" ht="15.75" x14ac:dyDescent="0.25">
      <c r="A15" s="60" t="s">
        <v>119</v>
      </c>
      <c r="B15" s="8" t="s">
        <v>6</v>
      </c>
      <c r="C15" s="256">
        <f>C16+C38</f>
        <v>2724.3</v>
      </c>
      <c r="D15" s="256">
        <f>D16+D38</f>
        <v>2775.8999999999996</v>
      </c>
      <c r="E15" s="256">
        <f>E16+E38</f>
        <v>2858.1</v>
      </c>
    </row>
    <row r="16" spans="1:5" ht="15.75" x14ac:dyDescent="0.25">
      <c r="A16" s="60" t="s">
        <v>118</v>
      </c>
      <c r="B16" s="8"/>
      <c r="C16" s="256">
        <f>C17+C28+C30+C23</f>
        <v>2711.3</v>
      </c>
      <c r="D16" s="256">
        <f>D17+D28+D30+D23</f>
        <v>2765.8999999999996</v>
      </c>
      <c r="E16" s="256">
        <f>E17+E28+E30+E23</f>
        <v>2848.1</v>
      </c>
    </row>
    <row r="17" spans="1:5" ht="15.75" x14ac:dyDescent="0.25">
      <c r="A17" s="60" t="s">
        <v>7</v>
      </c>
      <c r="B17" s="8" t="s">
        <v>8</v>
      </c>
      <c r="C17" s="256">
        <f>SUM(C18)</f>
        <v>457.3</v>
      </c>
      <c r="D17" s="256">
        <f>SUM(D18)</f>
        <v>491.6</v>
      </c>
      <c r="E17" s="256">
        <f>SUM(E18)</f>
        <v>528.5</v>
      </c>
    </row>
    <row r="18" spans="1:5" ht="15.75" x14ac:dyDescent="0.25">
      <c r="A18" s="60" t="s">
        <v>9</v>
      </c>
      <c r="B18" s="8" t="s">
        <v>10</v>
      </c>
      <c r="C18" s="256">
        <f>SUM(C19+C20+C22+C21)</f>
        <v>457.3</v>
      </c>
      <c r="D18" s="256">
        <f>SUM(D19+D20+D22+D21)</f>
        <v>491.6</v>
      </c>
      <c r="E18" s="256">
        <f>SUM(E19+E20+E22+E21)</f>
        <v>528.5</v>
      </c>
    </row>
    <row r="19" spans="1:5" ht="48.75" x14ac:dyDescent="0.25">
      <c r="A19" s="30" t="s">
        <v>38</v>
      </c>
      <c r="B19" s="9" t="s">
        <v>113</v>
      </c>
      <c r="C19" s="257">
        <v>435.2</v>
      </c>
      <c r="D19" s="257">
        <v>467.8</v>
      </c>
      <c r="E19" s="257">
        <v>502.9</v>
      </c>
    </row>
    <row r="20" spans="1:5" ht="72.75" hidden="1" x14ac:dyDescent="0.25">
      <c r="A20" s="30" t="s">
        <v>35</v>
      </c>
      <c r="B20" s="9" t="s">
        <v>114</v>
      </c>
      <c r="C20" s="257">
        <v>0</v>
      </c>
      <c r="D20" s="257">
        <v>0</v>
      </c>
      <c r="E20" s="257">
        <v>0</v>
      </c>
    </row>
    <row r="21" spans="1:5" ht="24.75" hidden="1" x14ac:dyDescent="0.25">
      <c r="A21" s="30" t="s">
        <v>36</v>
      </c>
      <c r="B21" s="9" t="s">
        <v>116</v>
      </c>
      <c r="C21" s="257">
        <v>0</v>
      </c>
      <c r="D21" s="257">
        <v>0</v>
      </c>
      <c r="E21" s="257">
        <v>0</v>
      </c>
    </row>
    <row r="22" spans="1:5" ht="24" customHeight="1" x14ac:dyDescent="0.25">
      <c r="A22" s="30" t="s">
        <v>37</v>
      </c>
      <c r="B22" s="10" t="s">
        <v>115</v>
      </c>
      <c r="C22" s="257">
        <v>22.1</v>
      </c>
      <c r="D22" s="257">
        <v>23.8</v>
      </c>
      <c r="E22" s="257">
        <v>25.6</v>
      </c>
    </row>
    <row r="23" spans="1:5" ht="24.75" x14ac:dyDescent="0.25">
      <c r="A23" s="38" t="s">
        <v>157</v>
      </c>
      <c r="B23" s="11" t="s">
        <v>158</v>
      </c>
      <c r="C23" s="256">
        <f>SUM(C24:C27)</f>
        <v>1207</v>
      </c>
      <c r="D23" s="256">
        <f>SUM(D24:D27)</f>
        <v>1220.3</v>
      </c>
      <c r="E23" s="256">
        <f>SUM(E24:E27)</f>
        <v>1261.5999999999999</v>
      </c>
    </row>
    <row r="24" spans="1:5" ht="72" x14ac:dyDescent="0.2">
      <c r="A24" s="30" t="s">
        <v>352</v>
      </c>
      <c r="B24" s="108" t="s">
        <v>356</v>
      </c>
      <c r="C24" s="263">
        <v>545.4</v>
      </c>
      <c r="D24" s="260">
        <v>547</v>
      </c>
      <c r="E24" s="260">
        <v>578</v>
      </c>
    </row>
    <row r="25" spans="1:5" ht="48.75" customHeight="1" x14ac:dyDescent="0.2">
      <c r="A25" s="93" t="s">
        <v>353</v>
      </c>
      <c r="B25" s="108" t="s">
        <v>357</v>
      </c>
      <c r="C25" s="260">
        <v>3.6</v>
      </c>
      <c r="D25" s="260">
        <v>3.6</v>
      </c>
      <c r="E25" s="260">
        <v>3.8</v>
      </c>
    </row>
    <row r="26" spans="1:5" ht="72" x14ac:dyDescent="0.2">
      <c r="A26" s="92" t="s">
        <v>354</v>
      </c>
      <c r="B26" s="108" t="s">
        <v>358</v>
      </c>
      <c r="C26" s="260">
        <v>722.6</v>
      </c>
      <c r="D26" s="260">
        <v>737.1</v>
      </c>
      <c r="E26" s="260">
        <v>753.2</v>
      </c>
    </row>
    <row r="27" spans="1:5" ht="72" x14ac:dyDescent="0.2">
      <c r="A27" s="91" t="s">
        <v>355</v>
      </c>
      <c r="B27" s="108" t="s">
        <v>359</v>
      </c>
      <c r="C27" s="260">
        <v>-64.599999999999994</v>
      </c>
      <c r="D27" s="260">
        <v>-67.400000000000006</v>
      </c>
      <c r="E27" s="260">
        <v>-73.400000000000006</v>
      </c>
    </row>
    <row r="28" spans="1:5" ht="15.75" x14ac:dyDescent="0.25">
      <c r="A28" s="33" t="s">
        <v>11</v>
      </c>
      <c r="B28" s="8" t="s">
        <v>12</v>
      </c>
      <c r="C28" s="256">
        <f>SUM(C29:C29)</f>
        <v>126</v>
      </c>
      <c r="D28" s="256">
        <f>SUM(D29:D29)</f>
        <v>129</v>
      </c>
      <c r="E28" s="256">
        <f>SUM(E29:E29)</f>
        <v>131</v>
      </c>
    </row>
    <row r="29" spans="1:5" ht="15.75" x14ac:dyDescent="0.25">
      <c r="A29" s="34" t="s">
        <v>13</v>
      </c>
      <c r="B29" s="10" t="s">
        <v>2</v>
      </c>
      <c r="C29" s="262">
        <v>126</v>
      </c>
      <c r="D29" s="262">
        <v>129</v>
      </c>
      <c r="E29" s="262">
        <v>131</v>
      </c>
    </row>
    <row r="30" spans="1:5" ht="15.75" x14ac:dyDescent="0.25">
      <c r="A30" s="33" t="s">
        <v>14</v>
      </c>
      <c r="B30" s="8" t="s">
        <v>30</v>
      </c>
      <c r="C30" s="256">
        <f>SUM(C33+C31)</f>
        <v>921</v>
      </c>
      <c r="D30" s="256">
        <f>SUM(D33+D31)</f>
        <v>925</v>
      </c>
      <c r="E30" s="256">
        <f>SUM(E33+E31)</f>
        <v>927</v>
      </c>
    </row>
    <row r="31" spans="1:5" ht="15.75" x14ac:dyDescent="0.25">
      <c r="A31" s="34" t="s">
        <v>31</v>
      </c>
      <c r="B31" s="9" t="s">
        <v>32</v>
      </c>
      <c r="C31" s="257">
        <f>C32</f>
        <v>41</v>
      </c>
      <c r="D31" s="257">
        <f t="shared" ref="D31:E31" si="0">D32</f>
        <v>42</v>
      </c>
      <c r="E31" s="257">
        <f t="shared" si="0"/>
        <v>42</v>
      </c>
    </row>
    <row r="32" spans="1:5" ht="24.75" x14ac:dyDescent="0.25">
      <c r="A32" s="34" t="s">
        <v>257</v>
      </c>
      <c r="B32" s="10" t="s">
        <v>117</v>
      </c>
      <c r="C32" s="257">
        <v>41</v>
      </c>
      <c r="D32" s="257">
        <v>42</v>
      </c>
      <c r="E32" s="257">
        <v>42</v>
      </c>
    </row>
    <row r="33" spans="1:5" ht="15.75" x14ac:dyDescent="0.25">
      <c r="A33" s="33" t="s">
        <v>33</v>
      </c>
      <c r="B33" s="8" t="s">
        <v>34</v>
      </c>
      <c r="C33" s="256">
        <f>SUM(C34+C36)</f>
        <v>880</v>
      </c>
      <c r="D33" s="256">
        <f>SUM(D34+D36)</f>
        <v>883</v>
      </c>
      <c r="E33" s="256">
        <f>SUM(E34+E36)</f>
        <v>885</v>
      </c>
    </row>
    <row r="34" spans="1:5" ht="15.75" x14ac:dyDescent="0.25">
      <c r="A34" s="94" t="s">
        <v>163</v>
      </c>
      <c r="B34" s="9" t="s">
        <v>162</v>
      </c>
      <c r="C34" s="257">
        <f>C35</f>
        <v>83</v>
      </c>
      <c r="D34" s="257">
        <f t="shared" ref="D34:E34" si="1">D35</f>
        <v>83</v>
      </c>
      <c r="E34" s="257">
        <f t="shared" si="1"/>
        <v>83</v>
      </c>
    </row>
    <row r="35" spans="1:5" ht="24.75" x14ac:dyDescent="0.25">
      <c r="A35" s="40" t="s">
        <v>258</v>
      </c>
      <c r="B35" s="10" t="s">
        <v>164</v>
      </c>
      <c r="C35" s="257">
        <v>83</v>
      </c>
      <c r="D35" s="257">
        <v>83</v>
      </c>
      <c r="E35" s="257">
        <v>83</v>
      </c>
    </row>
    <row r="36" spans="1:5" ht="15.75" x14ac:dyDescent="0.25">
      <c r="A36" s="94" t="s">
        <v>166</v>
      </c>
      <c r="B36" s="9" t="s">
        <v>165</v>
      </c>
      <c r="C36" s="257">
        <f>C37</f>
        <v>797</v>
      </c>
      <c r="D36" s="257">
        <f t="shared" ref="D36:E36" si="2">D37</f>
        <v>800</v>
      </c>
      <c r="E36" s="257">
        <f t="shared" si="2"/>
        <v>802</v>
      </c>
    </row>
    <row r="37" spans="1:5" ht="24.75" x14ac:dyDescent="0.25">
      <c r="A37" s="30" t="s">
        <v>168</v>
      </c>
      <c r="B37" s="10" t="s">
        <v>167</v>
      </c>
      <c r="C37" s="257">
        <v>797</v>
      </c>
      <c r="D37" s="257">
        <v>800</v>
      </c>
      <c r="E37" s="257">
        <v>802</v>
      </c>
    </row>
    <row r="38" spans="1:5" ht="15.75" x14ac:dyDescent="0.25">
      <c r="A38" s="60" t="s">
        <v>120</v>
      </c>
      <c r="B38" s="10"/>
      <c r="C38" s="256">
        <f>C39+C45</f>
        <v>13</v>
      </c>
      <c r="D38" s="256">
        <f>D39+D45</f>
        <v>10</v>
      </c>
      <c r="E38" s="256">
        <f>E39+E45</f>
        <v>10</v>
      </c>
    </row>
    <row r="39" spans="1:5" ht="24.75" x14ac:dyDescent="0.25">
      <c r="A39" s="33" t="s">
        <v>15</v>
      </c>
      <c r="B39" s="8" t="s">
        <v>16</v>
      </c>
      <c r="C39" s="256">
        <f>SUM(C40)</f>
        <v>10</v>
      </c>
      <c r="D39" s="256">
        <f>SUM(D40)</f>
        <v>7</v>
      </c>
      <c r="E39" s="256">
        <f>SUM(E40)</f>
        <v>7</v>
      </c>
    </row>
    <row r="40" spans="1:5" ht="60.75" x14ac:dyDescent="0.25">
      <c r="A40" s="36" t="s">
        <v>142</v>
      </c>
      <c r="B40" s="9" t="s">
        <v>17</v>
      </c>
      <c r="C40" s="257">
        <f>C44</f>
        <v>10</v>
      </c>
      <c r="D40" s="257">
        <f t="shared" ref="D40:E40" si="3">D44</f>
        <v>7</v>
      </c>
      <c r="E40" s="257">
        <f t="shared" si="3"/>
        <v>7</v>
      </c>
    </row>
    <row r="41" spans="1:5" ht="48.75" hidden="1" x14ac:dyDescent="0.25">
      <c r="A41" s="36" t="s">
        <v>87</v>
      </c>
      <c r="B41" s="10" t="s">
        <v>134</v>
      </c>
      <c r="C41" s="257"/>
      <c r="D41" s="257"/>
      <c r="E41" s="257"/>
    </row>
    <row r="42" spans="1:5" ht="48.75" hidden="1" x14ac:dyDescent="0.25">
      <c r="A42" s="36" t="s">
        <v>87</v>
      </c>
      <c r="B42" s="10" t="s">
        <v>135</v>
      </c>
      <c r="C42" s="257"/>
      <c r="D42" s="257"/>
      <c r="E42" s="257"/>
    </row>
    <row r="43" spans="1:5" ht="24.75" x14ac:dyDescent="0.25">
      <c r="A43" s="40" t="s">
        <v>258</v>
      </c>
      <c r="B43" s="10" t="s">
        <v>19</v>
      </c>
      <c r="C43" s="257">
        <f>C44</f>
        <v>10</v>
      </c>
      <c r="D43" s="257">
        <f t="shared" ref="D43:E43" si="4">D44</f>
        <v>7</v>
      </c>
      <c r="E43" s="257">
        <f t="shared" si="4"/>
        <v>7</v>
      </c>
    </row>
    <row r="44" spans="1:5" ht="24.75" x14ac:dyDescent="0.25">
      <c r="A44" s="40" t="s">
        <v>258</v>
      </c>
      <c r="B44" s="10" t="s">
        <v>287</v>
      </c>
      <c r="C44" s="257">
        <v>10</v>
      </c>
      <c r="D44" s="257">
        <v>7</v>
      </c>
      <c r="E44" s="257">
        <v>7</v>
      </c>
    </row>
    <row r="45" spans="1:5" ht="15.75" x14ac:dyDescent="0.25">
      <c r="A45" s="37" t="s">
        <v>243</v>
      </c>
      <c r="B45" s="11" t="s">
        <v>21</v>
      </c>
      <c r="C45" s="261">
        <f>C46</f>
        <v>3</v>
      </c>
      <c r="D45" s="261">
        <f>D46</f>
        <v>3</v>
      </c>
      <c r="E45" s="261">
        <f>E46</f>
        <v>3</v>
      </c>
    </row>
    <row r="46" spans="1:5" ht="72" x14ac:dyDescent="0.25">
      <c r="A46" s="245" t="s">
        <v>562</v>
      </c>
      <c r="B46" s="246" t="s">
        <v>560</v>
      </c>
      <c r="C46" s="262">
        <v>3</v>
      </c>
      <c r="D46" s="262">
        <v>3</v>
      </c>
      <c r="E46" s="262">
        <v>3</v>
      </c>
    </row>
    <row r="47" spans="1:5" ht="15.75" x14ac:dyDescent="0.25">
      <c r="A47" s="39" t="s">
        <v>121</v>
      </c>
      <c r="B47" s="11" t="s">
        <v>24</v>
      </c>
      <c r="C47" s="261">
        <f>C48</f>
        <v>2764.1</v>
      </c>
      <c r="D47" s="261">
        <f>D48</f>
        <v>2772.7</v>
      </c>
      <c r="E47" s="261">
        <f>E48</f>
        <v>2781.7</v>
      </c>
    </row>
    <row r="48" spans="1:5" ht="26.25" x14ac:dyDescent="0.25">
      <c r="A48" s="39" t="s">
        <v>125</v>
      </c>
      <c r="B48" s="11" t="s">
        <v>279</v>
      </c>
      <c r="C48" s="261">
        <f>C49+C52+C56+C61</f>
        <v>2764.1</v>
      </c>
      <c r="D48" s="261">
        <f>D49+D52+D56+D61</f>
        <v>2772.7</v>
      </c>
      <c r="E48" s="261">
        <f>E49+E52+E56+E61</f>
        <v>2781.7</v>
      </c>
    </row>
    <row r="49" spans="1:5" ht="15.75" x14ac:dyDescent="0.25">
      <c r="A49" s="104" t="s">
        <v>175</v>
      </c>
      <c r="B49" s="119" t="s">
        <v>263</v>
      </c>
      <c r="C49" s="261">
        <f t="shared" ref="C49:E50" si="5">C50</f>
        <v>769</v>
      </c>
      <c r="D49" s="261">
        <f t="shared" si="5"/>
        <v>769</v>
      </c>
      <c r="E49" s="261">
        <f t="shared" si="5"/>
        <v>769</v>
      </c>
    </row>
    <row r="50" spans="1:5" ht="15.75" x14ac:dyDescent="0.25">
      <c r="A50" s="37" t="s">
        <v>49</v>
      </c>
      <c r="B50" s="119" t="s">
        <v>264</v>
      </c>
      <c r="C50" s="261">
        <f t="shared" si="5"/>
        <v>769</v>
      </c>
      <c r="D50" s="261">
        <f t="shared" si="5"/>
        <v>769</v>
      </c>
      <c r="E50" s="261">
        <f t="shared" si="5"/>
        <v>769</v>
      </c>
    </row>
    <row r="51" spans="1:5" ht="24" x14ac:dyDescent="0.25">
      <c r="A51" s="105" t="s">
        <v>178</v>
      </c>
      <c r="B51" s="116" t="s">
        <v>288</v>
      </c>
      <c r="C51" s="262">
        <v>769</v>
      </c>
      <c r="D51" s="262">
        <v>769</v>
      </c>
      <c r="E51" s="262">
        <v>769</v>
      </c>
    </row>
    <row r="52" spans="1:5" ht="24" hidden="1" x14ac:dyDescent="0.25">
      <c r="A52" s="104" t="s">
        <v>179</v>
      </c>
      <c r="B52" s="119" t="s">
        <v>180</v>
      </c>
      <c r="C52" s="261">
        <f>C53</f>
        <v>0</v>
      </c>
      <c r="D52" s="261">
        <f>D53</f>
        <v>0</v>
      </c>
      <c r="E52" s="261">
        <f>E53</f>
        <v>0</v>
      </c>
    </row>
    <row r="53" spans="1:5" ht="15.75" hidden="1" x14ac:dyDescent="0.25">
      <c r="A53" s="40" t="s">
        <v>50</v>
      </c>
      <c r="B53" s="116" t="s">
        <v>185</v>
      </c>
      <c r="C53" s="262">
        <f>C54+C55</f>
        <v>0</v>
      </c>
      <c r="D53" s="262">
        <f>D54+D55</f>
        <v>0</v>
      </c>
      <c r="E53" s="262">
        <f>E54+E55</f>
        <v>0</v>
      </c>
    </row>
    <row r="54" spans="1:5" ht="24.75" hidden="1" x14ac:dyDescent="0.25">
      <c r="A54" s="40" t="s">
        <v>155</v>
      </c>
      <c r="B54" s="116" t="s">
        <v>201</v>
      </c>
      <c r="C54" s="262"/>
      <c r="D54" s="262"/>
      <c r="E54" s="262"/>
    </row>
    <row r="55" spans="1:5" ht="24.75" hidden="1" x14ac:dyDescent="0.25">
      <c r="A55" s="40" t="s">
        <v>174</v>
      </c>
      <c r="B55" s="9" t="s">
        <v>111</v>
      </c>
      <c r="C55" s="262">
        <v>0</v>
      </c>
      <c r="D55" s="262">
        <v>0</v>
      </c>
      <c r="E55" s="262">
        <v>0</v>
      </c>
    </row>
    <row r="56" spans="1:5" ht="15.75" x14ac:dyDescent="0.25">
      <c r="A56" s="104" t="s">
        <v>187</v>
      </c>
      <c r="B56" s="119" t="s">
        <v>265</v>
      </c>
      <c r="C56" s="261">
        <f>C57+C59</f>
        <v>89.100000000000009</v>
      </c>
      <c r="D56" s="261">
        <f>D57+D59</f>
        <v>97.7</v>
      </c>
      <c r="E56" s="261">
        <f>E57+E59</f>
        <v>106.7</v>
      </c>
    </row>
    <row r="57" spans="1:5" ht="24" x14ac:dyDescent="0.25">
      <c r="A57" s="104" t="s">
        <v>153</v>
      </c>
      <c r="B57" s="11" t="s">
        <v>266</v>
      </c>
      <c r="C57" s="256">
        <f>C58</f>
        <v>1.9</v>
      </c>
      <c r="D57" s="256">
        <f>D58</f>
        <v>1.7</v>
      </c>
      <c r="E57" s="256">
        <f>E58</f>
        <v>1.7</v>
      </c>
    </row>
    <row r="58" spans="1:5" ht="36" x14ac:dyDescent="0.25">
      <c r="A58" s="105" t="s">
        <v>382</v>
      </c>
      <c r="B58" s="116" t="s">
        <v>289</v>
      </c>
      <c r="C58" s="257">
        <v>1.9</v>
      </c>
      <c r="D58" s="257">
        <v>1.7</v>
      </c>
      <c r="E58" s="257">
        <v>1.7</v>
      </c>
    </row>
    <row r="59" spans="1:5" ht="24" x14ac:dyDescent="0.25">
      <c r="A59" s="104" t="s">
        <v>188</v>
      </c>
      <c r="B59" s="119" t="s">
        <v>267</v>
      </c>
      <c r="C59" s="256">
        <f>C60</f>
        <v>87.2</v>
      </c>
      <c r="D59" s="256">
        <f>D60</f>
        <v>96</v>
      </c>
      <c r="E59" s="256">
        <f>E60</f>
        <v>105</v>
      </c>
    </row>
    <row r="60" spans="1:5" ht="24.75" x14ac:dyDescent="0.25">
      <c r="A60" s="105" t="s">
        <v>189</v>
      </c>
      <c r="B60" s="116" t="s">
        <v>620</v>
      </c>
      <c r="C60" s="257">
        <v>87.2</v>
      </c>
      <c r="D60" s="257">
        <v>96</v>
      </c>
      <c r="E60" s="257">
        <v>105</v>
      </c>
    </row>
    <row r="61" spans="1:5" ht="15.75" x14ac:dyDescent="0.25">
      <c r="A61" s="81" t="s">
        <v>171</v>
      </c>
      <c r="B61" s="119" t="s">
        <v>268</v>
      </c>
      <c r="C61" s="256">
        <f>SUM(C62:C64)</f>
        <v>1906</v>
      </c>
      <c r="D61" s="256">
        <f>SUM(D62:D64)</f>
        <v>1906</v>
      </c>
      <c r="E61" s="256">
        <f>SUM(E62:E64)</f>
        <v>1906</v>
      </c>
    </row>
    <row r="62" spans="1:5" ht="18.75" customHeight="1" x14ac:dyDescent="0.25">
      <c r="A62" s="105" t="s">
        <v>169</v>
      </c>
      <c r="B62" s="116" t="s">
        <v>290</v>
      </c>
      <c r="C62" s="257">
        <v>300</v>
      </c>
      <c r="D62" s="257"/>
      <c r="E62" s="257"/>
    </row>
    <row r="63" spans="1:5" ht="24" x14ac:dyDescent="0.25">
      <c r="A63" s="105" t="s">
        <v>461</v>
      </c>
      <c r="B63" s="116" t="s">
        <v>291</v>
      </c>
      <c r="C63" s="257">
        <v>1606</v>
      </c>
      <c r="D63" s="257">
        <v>1906</v>
      </c>
      <c r="E63" s="257">
        <v>1906</v>
      </c>
    </row>
    <row r="64" spans="1:5" ht="15.75" hidden="1" x14ac:dyDescent="0.25">
      <c r="A64" s="105" t="s">
        <v>236</v>
      </c>
      <c r="B64" s="116" t="s">
        <v>202</v>
      </c>
      <c r="C64" s="257"/>
      <c r="D64" s="257">
        <v>0</v>
      </c>
      <c r="E64" s="257">
        <v>0</v>
      </c>
    </row>
    <row r="65" spans="1:5" ht="15.75" x14ac:dyDescent="0.25">
      <c r="A65" s="38" t="s">
        <v>26</v>
      </c>
      <c r="B65" s="12"/>
      <c r="C65" s="259">
        <f>C47+C15</f>
        <v>5488.4</v>
      </c>
      <c r="D65" s="259">
        <f>D47+D15</f>
        <v>5548.5999999999995</v>
      </c>
      <c r="E65" s="259">
        <f>E47+E15</f>
        <v>5639.7999999999993</v>
      </c>
    </row>
    <row r="66" spans="1:5" x14ac:dyDescent="0.2">
      <c r="A66" s="49"/>
    </row>
    <row r="67" spans="1:5" x14ac:dyDescent="0.2">
      <c r="A67" s="49"/>
    </row>
    <row r="68" spans="1:5" x14ac:dyDescent="0.2">
      <c r="A68" s="49"/>
    </row>
    <row r="69" spans="1:5" x14ac:dyDescent="0.2">
      <c r="A69" s="49"/>
    </row>
  </sheetData>
  <mergeCells count="11"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  <mergeCell ref="B6:E6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zoomScaleNormal="100" zoomScaleSheetLayoutView="100" workbookViewId="0">
      <pane xSplit="1" ySplit="18" topLeftCell="B62" activePane="bottomRight" state="frozen"/>
      <selection pane="topRight" activeCell="B1" sqref="B1"/>
      <selection pane="bottomLeft" activeCell="A19" sqref="A19"/>
      <selection pane="bottomRight" activeCell="A70" sqref="A70:B70"/>
    </sheetView>
  </sheetViews>
  <sheetFormatPr defaultRowHeight="12.75" x14ac:dyDescent="0.2"/>
  <cols>
    <col min="1" max="1" width="54.28515625" style="13" customWidth="1"/>
    <col min="2" max="2" width="24.42578125" bestFit="1" customWidth="1"/>
    <col min="3" max="5" width="11" customWidth="1"/>
  </cols>
  <sheetData>
    <row r="1" spans="1:5" x14ac:dyDescent="0.2">
      <c r="B1" s="280" t="s">
        <v>29</v>
      </c>
      <c r="C1" s="280"/>
      <c r="D1" s="280"/>
      <c r="E1" s="280"/>
    </row>
    <row r="2" spans="1:5" x14ac:dyDescent="0.2">
      <c r="B2" s="280" t="s">
        <v>28</v>
      </c>
      <c r="C2" s="280"/>
      <c r="D2" s="280"/>
      <c r="E2" s="280"/>
    </row>
    <row r="3" spans="1:5" x14ac:dyDescent="0.2">
      <c r="B3" s="280" t="s">
        <v>93</v>
      </c>
      <c r="C3" s="280"/>
      <c r="D3" s="280"/>
      <c r="E3" s="280"/>
    </row>
    <row r="4" spans="1:5" x14ac:dyDescent="0.2">
      <c r="B4" s="280" t="s">
        <v>591</v>
      </c>
      <c r="C4" s="280"/>
      <c r="D4" s="280"/>
      <c r="E4" s="280"/>
    </row>
    <row r="5" spans="1:5" x14ac:dyDescent="0.2">
      <c r="B5" s="280" t="s">
        <v>557</v>
      </c>
      <c r="C5" s="280"/>
      <c r="D5" s="280"/>
      <c r="E5" s="280"/>
    </row>
    <row r="6" spans="1:5" x14ac:dyDescent="0.2">
      <c r="B6" s="280"/>
      <c r="C6" s="280"/>
      <c r="D6" s="280"/>
      <c r="E6" s="280"/>
    </row>
    <row r="7" spans="1:5" x14ac:dyDescent="0.2">
      <c r="B7" s="280" t="s">
        <v>621</v>
      </c>
      <c r="C7" s="280"/>
      <c r="D7" s="280"/>
      <c r="E7" s="280"/>
    </row>
    <row r="8" spans="1:5" x14ac:dyDescent="0.2">
      <c r="B8" s="3"/>
      <c r="C8" s="3"/>
      <c r="D8" s="3"/>
      <c r="E8" s="3"/>
    </row>
    <row r="9" spans="1:5" ht="15" x14ac:dyDescent="0.25">
      <c r="A9" s="277" t="s">
        <v>112</v>
      </c>
      <c r="B9" s="277"/>
      <c r="C9" s="277"/>
      <c r="D9" s="277"/>
      <c r="E9" s="277"/>
    </row>
    <row r="10" spans="1:5" ht="15" x14ac:dyDescent="0.25">
      <c r="A10" s="277" t="s">
        <v>592</v>
      </c>
      <c r="B10" s="277"/>
      <c r="C10" s="277"/>
      <c r="D10" s="277"/>
      <c r="E10" s="277"/>
    </row>
    <row r="11" spans="1:5" ht="14.25" customHeight="1" x14ac:dyDescent="0.25">
      <c r="A11" s="281"/>
      <c r="B11" s="281"/>
      <c r="C11" s="281"/>
      <c r="D11" s="281"/>
      <c r="E11" s="281"/>
    </row>
    <row r="12" spans="1:5" ht="11.25" customHeight="1" x14ac:dyDescent="0.2">
      <c r="A12" s="278" t="s">
        <v>22</v>
      </c>
      <c r="B12" s="278"/>
      <c r="C12" s="278"/>
      <c r="D12" s="278"/>
      <c r="E12" s="278"/>
    </row>
    <row r="13" spans="1:5" ht="25.5" x14ac:dyDescent="0.2">
      <c r="A13" s="43" t="s">
        <v>4</v>
      </c>
      <c r="B13" s="43" t="s">
        <v>5</v>
      </c>
      <c r="C13" s="227" t="s">
        <v>468</v>
      </c>
      <c r="D13" s="227" t="s">
        <v>523</v>
      </c>
      <c r="E13" s="227" t="s">
        <v>549</v>
      </c>
    </row>
    <row r="14" spans="1:5" x14ac:dyDescent="0.2">
      <c r="A14" s="44">
        <v>1</v>
      </c>
      <c r="B14" s="5">
        <v>2</v>
      </c>
      <c r="C14" s="6">
        <v>3</v>
      </c>
      <c r="D14" s="6">
        <v>4</v>
      </c>
      <c r="E14" s="6">
        <v>5</v>
      </c>
    </row>
    <row r="15" spans="1:5" ht="15.75" x14ac:dyDescent="0.25">
      <c r="A15" s="60" t="s">
        <v>119</v>
      </c>
      <c r="B15" s="8" t="s">
        <v>6</v>
      </c>
      <c r="C15" s="264">
        <f>C16+C40</f>
        <v>5119.2000000000007</v>
      </c>
      <c r="D15" s="264">
        <f>D16+D40</f>
        <v>5215.2000000000007</v>
      </c>
      <c r="E15" s="264">
        <f>E16+E40</f>
        <v>5387.5</v>
      </c>
    </row>
    <row r="16" spans="1:5" ht="15.75" x14ac:dyDescent="0.25">
      <c r="A16" s="60" t="s">
        <v>118</v>
      </c>
      <c r="B16" s="8"/>
      <c r="C16" s="264">
        <f>C17+C28+C30+C23+C38</f>
        <v>5112.2000000000007</v>
      </c>
      <c r="D16" s="264">
        <f>D17+D28+D30+D23+D38</f>
        <v>5208.2000000000007</v>
      </c>
      <c r="E16" s="264">
        <f>E17+E28+E30+E23+E38</f>
        <v>5380.5</v>
      </c>
    </row>
    <row r="17" spans="1:5" ht="15.75" x14ac:dyDescent="0.25">
      <c r="A17" s="60" t="s">
        <v>7</v>
      </c>
      <c r="B17" s="8" t="s">
        <v>8</v>
      </c>
      <c r="C17" s="264">
        <f>SUM(C18)</f>
        <v>759.00000000000011</v>
      </c>
      <c r="D17" s="264">
        <f>SUM(D18)</f>
        <v>815.9</v>
      </c>
      <c r="E17" s="264">
        <f>SUM(E18)</f>
        <v>877.1</v>
      </c>
    </row>
    <row r="18" spans="1:5" ht="19.5" customHeight="1" x14ac:dyDescent="0.25">
      <c r="A18" s="60" t="s">
        <v>9</v>
      </c>
      <c r="B18" s="8" t="s">
        <v>10</v>
      </c>
      <c r="C18" s="264">
        <f>SUM(C19+C20+C22+C21)</f>
        <v>759.00000000000011</v>
      </c>
      <c r="D18" s="264">
        <f>SUM(D19+D20+D22+D21)</f>
        <v>815.9</v>
      </c>
      <c r="E18" s="264">
        <f>SUM(E19+E20+E22+E21)</f>
        <v>877.1</v>
      </c>
    </row>
    <row r="19" spans="1:5" ht="48.75" x14ac:dyDescent="0.25">
      <c r="A19" s="30" t="s">
        <v>38</v>
      </c>
      <c r="B19" s="9" t="s">
        <v>113</v>
      </c>
      <c r="C19" s="265">
        <v>728.1</v>
      </c>
      <c r="D19" s="265">
        <v>783.9</v>
      </c>
      <c r="E19" s="265">
        <v>842.7</v>
      </c>
    </row>
    <row r="20" spans="1:5" ht="16.5" hidden="1" customHeight="1" x14ac:dyDescent="0.25">
      <c r="A20" s="30" t="s">
        <v>35</v>
      </c>
      <c r="B20" s="9" t="s">
        <v>114</v>
      </c>
      <c r="C20" s="265">
        <v>0</v>
      </c>
      <c r="D20" s="265">
        <v>0</v>
      </c>
      <c r="E20" s="265">
        <v>0</v>
      </c>
    </row>
    <row r="21" spans="1:5" ht="23.25" customHeight="1" x14ac:dyDescent="0.25">
      <c r="A21" s="30" t="s">
        <v>36</v>
      </c>
      <c r="B21" s="9" t="s">
        <v>116</v>
      </c>
      <c r="C21" s="265">
        <v>1.2</v>
      </c>
      <c r="D21" s="265">
        <v>0</v>
      </c>
      <c r="E21" s="265">
        <v>0</v>
      </c>
    </row>
    <row r="22" spans="1:5" ht="72.75" x14ac:dyDescent="0.25">
      <c r="A22" s="30" t="s">
        <v>37</v>
      </c>
      <c r="B22" s="10" t="s">
        <v>115</v>
      </c>
      <c r="C22" s="265">
        <v>29.7</v>
      </c>
      <c r="D22" s="265">
        <v>32</v>
      </c>
      <c r="E22" s="265">
        <v>34.4</v>
      </c>
    </row>
    <row r="23" spans="1:5" ht="24.75" x14ac:dyDescent="0.25">
      <c r="A23" s="38" t="s">
        <v>157</v>
      </c>
      <c r="B23" s="11" t="s">
        <v>158</v>
      </c>
      <c r="C23" s="264">
        <f>SUM(C24:C27)</f>
        <v>3185.2000000000003</v>
      </c>
      <c r="D23" s="264">
        <f>SUM(D24:D27)</f>
        <v>3220.3</v>
      </c>
      <c r="E23" s="264">
        <f>SUM(E24:E27)</f>
        <v>3329.3999999999996</v>
      </c>
    </row>
    <row r="24" spans="1:5" ht="72" x14ac:dyDescent="0.2">
      <c r="A24" s="30" t="s">
        <v>352</v>
      </c>
      <c r="B24" s="108" t="s">
        <v>356</v>
      </c>
      <c r="C24" s="266">
        <v>1439.3</v>
      </c>
      <c r="D24" s="267">
        <v>1443.4</v>
      </c>
      <c r="E24" s="267">
        <v>1525.4</v>
      </c>
    </row>
    <row r="25" spans="1:5" ht="84" x14ac:dyDescent="0.2">
      <c r="A25" s="93" t="s">
        <v>353</v>
      </c>
      <c r="B25" s="108" t="s">
        <v>357</v>
      </c>
      <c r="C25" s="267">
        <v>9.4</v>
      </c>
      <c r="D25" s="267">
        <v>9.5</v>
      </c>
      <c r="E25" s="267">
        <v>10.1</v>
      </c>
    </row>
    <row r="26" spans="1:5" ht="72" x14ac:dyDescent="0.2">
      <c r="A26" s="92" t="s">
        <v>354</v>
      </c>
      <c r="B26" s="108" t="s">
        <v>358</v>
      </c>
      <c r="C26" s="267">
        <v>1906.9</v>
      </c>
      <c r="D26" s="267">
        <v>1945.2</v>
      </c>
      <c r="E26" s="267">
        <v>1987.7</v>
      </c>
    </row>
    <row r="27" spans="1:5" ht="72" x14ac:dyDescent="0.2">
      <c r="A27" s="91" t="s">
        <v>355</v>
      </c>
      <c r="B27" s="108" t="s">
        <v>359</v>
      </c>
      <c r="C27" s="267">
        <v>-170.4</v>
      </c>
      <c r="D27" s="267">
        <v>-177.8</v>
      </c>
      <c r="E27" s="267">
        <v>-193.8</v>
      </c>
    </row>
    <row r="28" spans="1:5" ht="15.75" hidden="1" x14ac:dyDescent="0.25">
      <c r="A28" s="33" t="s">
        <v>11</v>
      </c>
      <c r="B28" s="8" t="s">
        <v>12</v>
      </c>
      <c r="C28" s="264">
        <f>SUM(C29:C29)</f>
        <v>0</v>
      </c>
      <c r="D28" s="264">
        <f>SUM(D29:D29)</f>
        <v>0</v>
      </c>
      <c r="E28" s="264">
        <f>SUM(E29:E29)</f>
        <v>0</v>
      </c>
    </row>
    <row r="29" spans="1:5" ht="15.75" hidden="1" x14ac:dyDescent="0.25">
      <c r="A29" s="34" t="s">
        <v>13</v>
      </c>
      <c r="B29" s="10" t="s">
        <v>2</v>
      </c>
      <c r="C29" s="265">
        <v>0</v>
      </c>
      <c r="D29" s="265">
        <v>0</v>
      </c>
      <c r="E29" s="265">
        <v>0</v>
      </c>
    </row>
    <row r="30" spans="1:5" ht="15.75" x14ac:dyDescent="0.25">
      <c r="A30" s="33" t="s">
        <v>14</v>
      </c>
      <c r="B30" s="8" t="s">
        <v>30</v>
      </c>
      <c r="C30" s="264">
        <f>SUM(C33+C31)</f>
        <v>1168</v>
      </c>
      <c r="D30" s="264">
        <f>SUM(D33+D31)</f>
        <v>1172</v>
      </c>
      <c r="E30" s="264">
        <f>SUM(E33+E31)</f>
        <v>1174</v>
      </c>
    </row>
    <row r="31" spans="1:5" ht="15.75" x14ac:dyDescent="0.25">
      <c r="A31" s="34" t="s">
        <v>31</v>
      </c>
      <c r="B31" s="9" t="s">
        <v>32</v>
      </c>
      <c r="C31" s="265">
        <f>C32</f>
        <v>73</v>
      </c>
      <c r="D31" s="265">
        <f t="shared" ref="D31:E31" si="0">D32</f>
        <v>74</v>
      </c>
      <c r="E31" s="265">
        <f t="shared" si="0"/>
        <v>74</v>
      </c>
    </row>
    <row r="32" spans="1:5" ht="36.75" x14ac:dyDescent="0.25">
      <c r="A32" s="34" t="s">
        <v>257</v>
      </c>
      <c r="B32" s="10" t="s">
        <v>117</v>
      </c>
      <c r="C32" s="265">
        <v>73</v>
      </c>
      <c r="D32" s="265">
        <v>74</v>
      </c>
      <c r="E32" s="265">
        <v>74</v>
      </c>
    </row>
    <row r="33" spans="1:5" ht="15.75" x14ac:dyDescent="0.25">
      <c r="A33" s="33" t="s">
        <v>33</v>
      </c>
      <c r="B33" s="8" t="s">
        <v>34</v>
      </c>
      <c r="C33" s="264">
        <f>SUM(C34+C36)</f>
        <v>1095</v>
      </c>
      <c r="D33" s="264">
        <f>SUM(D34+D36)</f>
        <v>1098</v>
      </c>
      <c r="E33" s="264">
        <f>SUM(E34+E36)</f>
        <v>1100</v>
      </c>
    </row>
    <row r="34" spans="1:5" ht="15.75" x14ac:dyDescent="0.25">
      <c r="A34" s="94" t="s">
        <v>163</v>
      </c>
      <c r="B34" s="9" t="s">
        <v>162</v>
      </c>
      <c r="C34" s="265">
        <f>C35</f>
        <v>145</v>
      </c>
      <c r="D34" s="265">
        <f t="shared" ref="D34:E34" si="1">D35</f>
        <v>145</v>
      </c>
      <c r="E34" s="265">
        <f t="shared" si="1"/>
        <v>145</v>
      </c>
    </row>
    <row r="35" spans="1:5" ht="24.75" x14ac:dyDescent="0.25">
      <c r="A35" s="40" t="s">
        <v>258</v>
      </c>
      <c r="B35" s="10" t="s">
        <v>164</v>
      </c>
      <c r="C35" s="265">
        <v>145</v>
      </c>
      <c r="D35" s="265">
        <v>145</v>
      </c>
      <c r="E35" s="265">
        <v>145</v>
      </c>
    </row>
    <row r="36" spans="1:5" ht="15.75" x14ac:dyDescent="0.25">
      <c r="A36" s="94" t="s">
        <v>166</v>
      </c>
      <c r="B36" s="9" t="s">
        <v>165</v>
      </c>
      <c r="C36" s="265">
        <f>C37</f>
        <v>950</v>
      </c>
      <c r="D36" s="265">
        <f t="shared" ref="D36:E36" si="2">D37</f>
        <v>953</v>
      </c>
      <c r="E36" s="265">
        <f t="shared" si="2"/>
        <v>955</v>
      </c>
    </row>
    <row r="37" spans="1:5" ht="24.75" x14ac:dyDescent="0.25">
      <c r="A37" s="30" t="s">
        <v>168</v>
      </c>
      <c r="B37" s="10" t="s">
        <v>167</v>
      </c>
      <c r="C37" s="265">
        <v>950</v>
      </c>
      <c r="D37" s="265">
        <v>953</v>
      </c>
      <c r="E37" s="265">
        <v>955</v>
      </c>
    </row>
    <row r="38" spans="1:5" ht="24.75" hidden="1" x14ac:dyDescent="0.25">
      <c r="A38" s="65" t="s">
        <v>69</v>
      </c>
      <c r="B38" s="66" t="s">
        <v>68</v>
      </c>
      <c r="C38" s="264">
        <f>C39</f>
        <v>0</v>
      </c>
      <c r="D38" s="264">
        <f>D39</f>
        <v>0</v>
      </c>
      <c r="E38" s="264">
        <f>E39</f>
        <v>0</v>
      </c>
    </row>
    <row r="39" spans="1:5" ht="48.75" hidden="1" x14ac:dyDescent="0.25">
      <c r="A39" s="67" t="s">
        <v>145</v>
      </c>
      <c r="B39" s="51" t="s">
        <v>170</v>
      </c>
      <c r="C39" s="265"/>
      <c r="D39" s="265"/>
      <c r="E39" s="265"/>
    </row>
    <row r="40" spans="1:5" ht="15.75" x14ac:dyDescent="0.25">
      <c r="A40" s="60" t="s">
        <v>120</v>
      </c>
      <c r="B40" s="10"/>
      <c r="C40" s="264">
        <f>C41+C47+C49</f>
        <v>7</v>
      </c>
      <c r="D40" s="264">
        <f>D41+D47+D49</f>
        <v>7</v>
      </c>
      <c r="E40" s="264">
        <f>E41+E47+E49</f>
        <v>7</v>
      </c>
    </row>
    <row r="41" spans="1:5" ht="24.75" hidden="1" x14ac:dyDescent="0.25">
      <c r="A41" s="33" t="s">
        <v>15</v>
      </c>
      <c r="B41" s="8" t="s">
        <v>16</v>
      </c>
      <c r="C41" s="264">
        <f>SUM(C42)</f>
        <v>0</v>
      </c>
      <c r="D41" s="264">
        <f>SUM(D42)</f>
        <v>0</v>
      </c>
      <c r="E41" s="264">
        <f>SUM(E42)</f>
        <v>0</v>
      </c>
    </row>
    <row r="42" spans="1:5" ht="60.75" hidden="1" x14ac:dyDescent="0.25">
      <c r="A42" s="36" t="s">
        <v>142</v>
      </c>
      <c r="B42" s="9" t="s">
        <v>17</v>
      </c>
      <c r="C42" s="265">
        <f>SUM(C43+C45)</f>
        <v>0</v>
      </c>
      <c r="D42" s="265">
        <f>SUM(D43+D45)</f>
        <v>0</v>
      </c>
      <c r="E42" s="265">
        <f>SUM(E43+E45)</f>
        <v>0</v>
      </c>
    </row>
    <row r="43" spans="1:5" ht="48.75" hidden="1" customHeight="1" x14ac:dyDescent="0.25">
      <c r="A43" s="36" t="s">
        <v>87</v>
      </c>
      <c r="B43" s="10" t="s">
        <v>134</v>
      </c>
      <c r="C43" s="265">
        <f>SUM(C44)</f>
        <v>0</v>
      </c>
      <c r="D43" s="265">
        <f>SUM(D44)</f>
        <v>0</v>
      </c>
      <c r="E43" s="265">
        <f>SUM(E44)</f>
        <v>0</v>
      </c>
    </row>
    <row r="44" spans="1:5" ht="51" hidden="1" customHeight="1" x14ac:dyDescent="0.25">
      <c r="A44" s="36" t="s">
        <v>87</v>
      </c>
      <c r="B44" s="10" t="s">
        <v>135</v>
      </c>
      <c r="C44" s="265">
        <v>0</v>
      </c>
      <c r="D44" s="265">
        <v>0</v>
      </c>
      <c r="E44" s="265">
        <v>0</v>
      </c>
    </row>
    <row r="45" spans="1:5" ht="60.75" hidden="1" x14ac:dyDescent="0.25">
      <c r="A45" s="36" t="s">
        <v>136</v>
      </c>
      <c r="B45" s="9" t="s">
        <v>19</v>
      </c>
      <c r="C45" s="265">
        <f>SUM(C46)</f>
        <v>0</v>
      </c>
      <c r="D45" s="265">
        <f>SUM(D46)</f>
        <v>0</v>
      </c>
      <c r="E45" s="265">
        <f>SUM(E46)</f>
        <v>0</v>
      </c>
    </row>
    <row r="46" spans="1:5" ht="48.75" hidden="1" x14ac:dyDescent="0.25">
      <c r="A46" s="36" t="s">
        <v>143</v>
      </c>
      <c r="B46" s="9" t="s">
        <v>105</v>
      </c>
      <c r="C46" s="265">
        <v>0</v>
      </c>
      <c r="D46" s="265">
        <v>0</v>
      </c>
      <c r="E46" s="265">
        <v>0</v>
      </c>
    </row>
    <row r="47" spans="1:5" ht="24.75" hidden="1" x14ac:dyDescent="0.25">
      <c r="A47" s="37" t="s">
        <v>128</v>
      </c>
      <c r="B47" s="8" t="s">
        <v>62</v>
      </c>
      <c r="C47" s="264">
        <f>C48</f>
        <v>0</v>
      </c>
      <c r="D47" s="264">
        <f>D48</f>
        <v>0</v>
      </c>
      <c r="E47" s="264">
        <f>E48</f>
        <v>0</v>
      </c>
    </row>
    <row r="48" spans="1:5" ht="36.75" hidden="1" x14ac:dyDescent="0.25">
      <c r="A48" s="30" t="s">
        <v>66</v>
      </c>
      <c r="B48" s="19" t="s">
        <v>130</v>
      </c>
      <c r="C48" s="265">
        <v>0</v>
      </c>
      <c r="D48" s="265">
        <v>0</v>
      </c>
      <c r="E48" s="265">
        <v>0</v>
      </c>
    </row>
    <row r="49" spans="1:6" ht="15.75" x14ac:dyDescent="0.25">
      <c r="A49" s="37" t="s">
        <v>243</v>
      </c>
      <c r="B49" s="11" t="s">
        <v>21</v>
      </c>
      <c r="C49" s="268">
        <f>C50</f>
        <v>7</v>
      </c>
      <c r="D49" s="268">
        <f>D50</f>
        <v>7</v>
      </c>
      <c r="E49" s="264">
        <f>E50</f>
        <v>7</v>
      </c>
    </row>
    <row r="50" spans="1:6" ht="84" x14ac:dyDescent="0.25">
      <c r="A50" s="245" t="s">
        <v>562</v>
      </c>
      <c r="B50" s="246" t="s">
        <v>560</v>
      </c>
      <c r="C50" s="269">
        <v>7</v>
      </c>
      <c r="D50" s="269">
        <v>7</v>
      </c>
      <c r="E50" s="265">
        <v>7</v>
      </c>
    </row>
    <row r="51" spans="1:6" ht="15.75" x14ac:dyDescent="0.25">
      <c r="A51" s="39" t="s">
        <v>121</v>
      </c>
      <c r="B51" s="11" t="s">
        <v>24</v>
      </c>
      <c r="C51" s="268">
        <f>C52</f>
        <v>3060</v>
      </c>
      <c r="D51" s="268">
        <f>D52</f>
        <v>2156.6</v>
      </c>
      <c r="E51" s="268">
        <f>E52</f>
        <v>2165.6</v>
      </c>
    </row>
    <row r="52" spans="1:6" ht="39" x14ac:dyDescent="0.25">
      <c r="A52" s="39" t="s">
        <v>125</v>
      </c>
      <c r="B52" s="11" t="s">
        <v>262</v>
      </c>
      <c r="C52" s="268">
        <f>C53+C56+C60+C65+C69</f>
        <v>3060</v>
      </c>
      <c r="D52" s="268">
        <f>D53+D56+D60+D65</f>
        <v>2156.6</v>
      </c>
      <c r="E52" s="268">
        <f>E53+E56+E60+E65</f>
        <v>2165.6</v>
      </c>
    </row>
    <row r="53" spans="1:6" ht="15.75" x14ac:dyDescent="0.25">
      <c r="A53" s="104" t="s">
        <v>175</v>
      </c>
      <c r="B53" s="119" t="s">
        <v>263</v>
      </c>
      <c r="C53" s="268">
        <f t="shared" ref="C53:E54" si="3">C54</f>
        <v>792</v>
      </c>
      <c r="D53" s="268">
        <f t="shared" si="3"/>
        <v>792</v>
      </c>
      <c r="E53" s="268">
        <f t="shared" si="3"/>
        <v>792</v>
      </c>
    </row>
    <row r="54" spans="1:6" ht="15.75" x14ac:dyDescent="0.25">
      <c r="A54" s="37" t="s">
        <v>49</v>
      </c>
      <c r="B54" s="119" t="s">
        <v>264</v>
      </c>
      <c r="C54" s="268">
        <f t="shared" si="3"/>
        <v>792</v>
      </c>
      <c r="D54" s="268">
        <f t="shared" si="3"/>
        <v>792</v>
      </c>
      <c r="E54" s="268">
        <f t="shared" si="3"/>
        <v>792</v>
      </c>
    </row>
    <row r="55" spans="1:6" ht="24" x14ac:dyDescent="0.25">
      <c r="A55" s="105" t="s">
        <v>178</v>
      </c>
      <c r="B55" s="116" t="s">
        <v>292</v>
      </c>
      <c r="C55" s="269">
        <v>792</v>
      </c>
      <c r="D55" s="269">
        <v>792</v>
      </c>
      <c r="E55" s="269">
        <v>792</v>
      </c>
    </row>
    <row r="56" spans="1:6" ht="24" hidden="1" x14ac:dyDescent="0.25">
      <c r="A56" s="104" t="s">
        <v>179</v>
      </c>
      <c r="B56" s="119" t="s">
        <v>180</v>
      </c>
      <c r="C56" s="268">
        <f>C57</f>
        <v>0</v>
      </c>
      <c r="D56" s="268">
        <f>D57</f>
        <v>0</v>
      </c>
      <c r="E56" s="268">
        <f>E57</f>
        <v>0</v>
      </c>
    </row>
    <row r="57" spans="1:6" ht="15.75" hidden="1" x14ac:dyDescent="0.25">
      <c r="A57" s="40" t="s">
        <v>50</v>
      </c>
      <c r="B57" s="116" t="s">
        <v>185</v>
      </c>
      <c r="C57" s="269">
        <f>C58+C59</f>
        <v>0</v>
      </c>
      <c r="D57" s="269">
        <f>D58+D59</f>
        <v>0</v>
      </c>
      <c r="E57" s="269">
        <f>E58+E59</f>
        <v>0</v>
      </c>
    </row>
    <row r="58" spans="1:6" ht="24.75" hidden="1" x14ac:dyDescent="0.25">
      <c r="A58" s="40" t="s">
        <v>155</v>
      </c>
      <c r="B58" s="116" t="s">
        <v>203</v>
      </c>
      <c r="C58" s="269"/>
      <c r="D58" s="269"/>
      <c r="E58" s="269"/>
    </row>
    <row r="59" spans="1:6" ht="24.75" hidden="1" x14ac:dyDescent="0.25">
      <c r="A59" s="40" t="s">
        <v>174</v>
      </c>
      <c r="B59" s="9" t="s">
        <v>111</v>
      </c>
      <c r="C59" s="269">
        <v>0</v>
      </c>
      <c r="D59" s="269">
        <v>0</v>
      </c>
      <c r="E59" s="269">
        <v>0</v>
      </c>
    </row>
    <row r="60" spans="1:6" ht="15.75" x14ac:dyDescent="0.25">
      <c r="A60" s="104" t="s">
        <v>187</v>
      </c>
      <c r="B60" s="119" t="s">
        <v>265</v>
      </c>
      <c r="C60" s="268">
        <f>C61+C63</f>
        <v>89.2</v>
      </c>
      <c r="D60" s="268">
        <f>D61+D63</f>
        <v>97.8</v>
      </c>
      <c r="E60" s="268">
        <f>E61+E63</f>
        <v>106.8</v>
      </c>
    </row>
    <row r="61" spans="1:6" ht="24" x14ac:dyDescent="0.25">
      <c r="A61" s="104" t="s">
        <v>153</v>
      </c>
      <c r="B61" s="11" t="s">
        <v>266</v>
      </c>
      <c r="C61" s="264">
        <f>C62</f>
        <v>2</v>
      </c>
      <c r="D61" s="264">
        <f>D62</f>
        <v>1.8</v>
      </c>
      <c r="E61" s="264">
        <f>E62</f>
        <v>1.8</v>
      </c>
    </row>
    <row r="62" spans="1:6" ht="36" x14ac:dyDescent="0.25">
      <c r="A62" s="105" t="s">
        <v>382</v>
      </c>
      <c r="B62" s="116" t="s">
        <v>293</v>
      </c>
      <c r="C62" s="265">
        <v>2</v>
      </c>
      <c r="D62" s="265">
        <v>1.8</v>
      </c>
      <c r="E62" s="265">
        <v>1.8</v>
      </c>
      <c r="F62" s="142"/>
    </row>
    <row r="63" spans="1:6" ht="24" x14ac:dyDescent="0.25">
      <c r="A63" s="104" t="s">
        <v>188</v>
      </c>
      <c r="B63" s="119" t="s">
        <v>267</v>
      </c>
      <c r="C63" s="264">
        <f>C64</f>
        <v>87.2</v>
      </c>
      <c r="D63" s="264">
        <f>D64</f>
        <v>96</v>
      </c>
      <c r="E63" s="264">
        <f>E64</f>
        <v>105</v>
      </c>
    </row>
    <row r="64" spans="1:6" ht="36" x14ac:dyDescent="0.25">
      <c r="A64" s="105" t="s">
        <v>189</v>
      </c>
      <c r="B64" s="116" t="s">
        <v>622</v>
      </c>
      <c r="C64" s="265">
        <v>87.2</v>
      </c>
      <c r="D64" s="265">
        <v>96</v>
      </c>
      <c r="E64" s="265">
        <v>105</v>
      </c>
    </row>
    <row r="65" spans="1:5" ht="15.75" x14ac:dyDescent="0.25">
      <c r="A65" s="81" t="s">
        <v>171</v>
      </c>
      <c r="B65" s="119" t="s">
        <v>268</v>
      </c>
      <c r="C65" s="264">
        <f>SUM(C66:C68)</f>
        <v>2162.8000000000002</v>
      </c>
      <c r="D65" s="264">
        <f>SUM(D66:D68)</f>
        <v>1266.8</v>
      </c>
      <c r="E65" s="264">
        <f>SUM(E66:E68)</f>
        <v>1266.8</v>
      </c>
    </row>
    <row r="66" spans="1:5" ht="48" hidden="1" x14ac:dyDescent="0.25">
      <c r="A66" s="105" t="s">
        <v>169</v>
      </c>
      <c r="B66" s="116" t="s">
        <v>294</v>
      </c>
      <c r="C66" s="265"/>
      <c r="D66" s="265"/>
      <c r="E66" s="265"/>
    </row>
    <row r="67" spans="1:5" ht="37.5" customHeight="1" x14ac:dyDescent="0.25">
      <c r="A67" s="105" t="s">
        <v>461</v>
      </c>
      <c r="B67" s="116" t="s">
        <v>295</v>
      </c>
      <c r="C67" s="265">
        <v>2162.8000000000002</v>
      </c>
      <c r="D67" s="265">
        <v>1266.8</v>
      </c>
      <c r="E67" s="265">
        <v>1266.8</v>
      </c>
    </row>
    <row r="68" spans="1:5" ht="15.75" hidden="1" x14ac:dyDescent="0.25">
      <c r="A68" s="105" t="s">
        <v>236</v>
      </c>
      <c r="B68" s="116" t="s">
        <v>204</v>
      </c>
      <c r="C68" s="265"/>
      <c r="D68" s="265">
        <v>0</v>
      </c>
      <c r="E68" s="265">
        <v>0</v>
      </c>
    </row>
    <row r="69" spans="1:5" ht="15.75" x14ac:dyDescent="0.25">
      <c r="A69" s="272" t="s">
        <v>648</v>
      </c>
      <c r="B69" s="11" t="s">
        <v>647</v>
      </c>
      <c r="C69" s="264">
        <f>C70</f>
        <v>16</v>
      </c>
      <c r="D69" s="264">
        <f t="shared" ref="D69:E69" si="4">D70</f>
        <v>0</v>
      </c>
      <c r="E69" s="264">
        <f t="shared" si="4"/>
        <v>0</v>
      </c>
    </row>
    <row r="70" spans="1:5" ht="15.75" x14ac:dyDescent="0.25">
      <c r="A70" s="273" t="s">
        <v>651</v>
      </c>
      <c r="B70" s="10" t="s">
        <v>650</v>
      </c>
      <c r="C70" s="265">
        <v>16</v>
      </c>
      <c r="D70" s="265">
        <v>0</v>
      </c>
      <c r="E70" s="265">
        <v>0</v>
      </c>
    </row>
    <row r="71" spans="1:5" ht="15.75" x14ac:dyDescent="0.25">
      <c r="A71" s="38" t="s">
        <v>26</v>
      </c>
      <c r="B71" s="12"/>
      <c r="C71" s="270">
        <f>C15+C51</f>
        <v>8179.2000000000007</v>
      </c>
      <c r="D71" s="270">
        <f>D15+D51</f>
        <v>7371.8000000000011</v>
      </c>
      <c r="E71" s="270">
        <f>E15+E51</f>
        <v>7553.1</v>
      </c>
    </row>
    <row r="72" spans="1:5" x14ac:dyDescent="0.2">
      <c r="A72" s="50"/>
      <c r="B72" s="41"/>
      <c r="C72" s="41"/>
      <c r="D72" s="41"/>
      <c r="E72" s="41"/>
    </row>
    <row r="73" spans="1:5" x14ac:dyDescent="0.2">
      <c r="A73" s="49"/>
    </row>
    <row r="74" spans="1:5" x14ac:dyDescent="0.2">
      <c r="A74" s="49"/>
    </row>
    <row r="75" spans="1:5" x14ac:dyDescent="0.2">
      <c r="A75" s="49"/>
    </row>
    <row r="76" spans="1:5" x14ac:dyDescent="0.2">
      <c r="A76" s="49"/>
    </row>
    <row r="77" spans="1:5" x14ac:dyDescent="0.2">
      <c r="A77" s="49"/>
    </row>
    <row r="78" spans="1:5" x14ac:dyDescent="0.2">
      <c r="A78" s="49"/>
    </row>
    <row r="79" spans="1:5" x14ac:dyDescent="0.2">
      <c r="A79" s="49"/>
    </row>
    <row r="80" spans="1:5" x14ac:dyDescent="0.2">
      <c r="A80" s="49"/>
    </row>
    <row r="81" spans="1:1" x14ac:dyDescent="0.2">
      <c r="A81" s="49"/>
    </row>
  </sheetData>
  <mergeCells count="11"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  <mergeCell ref="B6:E6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zoomScale="110" zoomScaleNormal="110" zoomScaleSheetLayoutView="110" workbookViewId="0">
      <pane xSplit="1" ySplit="18" topLeftCell="B65" activePane="bottomRight" state="frozen"/>
      <selection pane="topRight" activeCell="B1" sqref="B1"/>
      <selection pane="bottomLeft" activeCell="A19" sqref="A19"/>
      <selection pane="bottomRight" activeCell="E33" sqref="E33"/>
    </sheetView>
  </sheetViews>
  <sheetFormatPr defaultRowHeight="12.75" x14ac:dyDescent="0.2"/>
  <cols>
    <col min="1" max="1" width="54.28515625" style="13" customWidth="1"/>
    <col min="2" max="2" width="24" bestFit="1" customWidth="1"/>
    <col min="3" max="4" width="11" customWidth="1"/>
    <col min="5" max="5" width="11.5703125" customWidth="1"/>
  </cols>
  <sheetData>
    <row r="1" spans="1:5" x14ac:dyDescent="0.2">
      <c r="B1" s="280" t="s">
        <v>29</v>
      </c>
      <c r="C1" s="280"/>
      <c r="D1" s="280"/>
      <c r="E1" s="280"/>
    </row>
    <row r="2" spans="1:5" x14ac:dyDescent="0.2">
      <c r="B2" s="280" t="s">
        <v>28</v>
      </c>
      <c r="C2" s="280"/>
      <c r="D2" s="280"/>
      <c r="E2" s="280"/>
    </row>
    <row r="3" spans="1:5" x14ac:dyDescent="0.2">
      <c r="B3" s="280" t="s">
        <v>94</v>
      </c>
      <c r="C3" s="280"/>
      <c r="D3" s="280"/>
      <c r="E3" s="280"/>
    </row>
    <row r="4" spans="1:5" x14ac:dyDescent="0.2">
      <c r="B4" s="280" t="s">
        <v>593</v>
      </c>
      <c r="C4" s="280"/>
      <c r="D4" s="280"/>
      <c r="E4" s="280"/>
    </row>
    <row r="5" spans="1:5" x14ac:dyDescent="0.2">
      <c r="B5" s="280" t="s">
        <v>557</v>
      </c>
      <c r="C5" s="280"/>
      <c r="D5" s="280"/>
      <c r="E5" s="280"/>
    </row>
    <row r="6" spans="1:5" x14ac:dyDescent="0.2">
      <c r="B6" s="280"/>
      <c r="C6" s="280"/>
      <c r="D6" s="280"/>
      <c r="E6" s="280"/>
    </row>
    <row r="7" spans="1:5" x14ac:dyDescent="0.2">
      <c r="B7" s="280" t="s">
        <v>623</v>
      </c>
      <c r="C7" s="280"/>
      <c r="D7" s="280"/>
      <c r="E7" s="280"/>
    </row>
    <row r="8" spans="1:5" x14ac:dyDescent="0.2">
      <c r="B8" s="3"/>
      <c r="C8" s="3"/>
      <c r="D8" s="3"/>
      <c r="E8" s="3"/>
    </row>
    <row r="9" spans="1:5" ht="15" x14ac:dyDescent="0.25">
      <c r="A9" s="277" t="s">
        <v>112</v>
      </c>
      <c r="B9" s="277"/>
      <c r="C9" s="277"/>
      <c r="D9" s="277"/>
      <c r="E9" s="277"/>
    </row>
    <row r="10" spans="1:5" ht="15" x14ac:dyDescent="0.25">
      <c r="A10" s="277" t="s">
        <v>594</v>
      </c>
      <c r="B10" s="277"/>
      <c r="C10" s="277"/>
      <c r="D10" s="277"/>
      <c r="E10" s="277"/>
    </row>
    <row r="11" spans="1:5" ht="14.25" customHeight="1" x14ac:dyDescent="0.25">
      <c r="A11" s="281"/>
      <c r="B11" s="281"/>
      <c r="C11" s="281"/>
      <c r="D11" s="281"/>
      <c r="E11" s="281"/>
    </row>
    <row r="12" spans="1:5" ht="11.25" customHeight="1" x14ac:dyDescent="0.2">
      <c r="A12" s="278" t="s">
        <v>22</v>
      </c>
      <c r="B12" s="278"/>
      <c r="C12" s="278"/>
      <c r="D12" s="278"/>
      <c r="E12" s="278"/>
    </row>
    <row r="13" spans="1:5" ht="25.5" x14ac:dyDescent="0.2">
      <c r="A13" s="44" t="s">
        <v>4</v>
      </c>
      <c r="B13" s="43" t="s">
        <v>5</v>
      </c>
      <c r="C13" s="227" t="s">
        <v>468</v>
      </c>
      <c r="D13" s="227" t="s">
        <v>523</v>
      </c>
      <c r="E13" s="227" t="s">
        <v>549</v>
      </c>
    </row>
    <row r="14" spans="1:5" x14ac:dyDescent="0.2">
      <c r="A14" s="44">
        <v>1</v>
      </c>
      <c r="B14" s="5">
        <v>2</v>
      </c>
      <c r="C14" s="6">
        <v>3</v>
      </c>
      <c r="D14" s="6">
        <v>4</v>
      </c>
      <c r="E14" s="6">
        <v>5</v>
      </c>
    </row>
    <row r="15" spans="1:5" ht="15.75" x14ac:dyDescent="0.25">
      <c r="A15" s="60" t="s">
        <v>119</v>
      </c>
      <c r="B15" s="8" t="s">
        <v>6</v>
      </c>
      <c r="C15" s="256">
        <f>C16+C41</f>
        <v>12516.3</v>
      </c>
      <c r="D15" s="256">
        <f>D16+D41</f>
        <v>12844.6</v>
      </c>
      <c r="E15" s="256">
        <f>E16+E41</f>
        <v>13325</v>
      </c>
    </row>
    <row r="16" spans="1:5" ht="15.75" x14ac:dyDescent="0.25">
      <c r="A16" s="60" t="s">
        <v>118</v>
      </c>
      <c r="B16" s="8"/>
      <c r="C16" s="256">
        <f>C17+C31+C33+C26</f>
        <v>12507.3</v>
      </c>
      <c r="D16" s="256">
        <f>D17+D31+D33+D26</f>
        <v>12835.6</v>
      </c>
      <c r="E16" s="256">
        <f>E17+E31+E33+E26</f>
        <v>13316</v>
      </c>
    </row>
    <row r="17" spans="1:5" ht="15.75" x14ac:dyDescent="0.25">
      <c r="A17" s="60" t="s">
        <v>7</v>
      </c>
      <c r="B17" s="8" t="s">
        <v>8</v>
      </c>
      <c r="C17" s="256">
        <f>SUM(C18)</f>
        <v>3299.7999999999997</v>
      </c>
      <c r="D17" s="256">
        <f>SUM(D18)</f>
        <v>3547.2999999999997</v>
      </c>
      <c r="E17" s="256">
        <f>SUM(E18)</f>
        <v>3813.2999999999997</v>
      </c>
    </row>
    <row r="18" spans="1:5" ht="15.75" x14ac:dyDescent="0.25">
      <c r="A18" s="60" t="s">
        <v>9</v>
      </c>
      <c r="B18" s="8" t="s">
        <v>10</v>
      </c>
      <c r="C18" s="256">
        <f>SUM(C19+C20+C22+C21+C23+C24+C25)</f>
        <v>3299.7999999999997</v>
      </c>
      <c r="D18" s="256">
        <f t="shared" ref="D18:E18" si="0">SUM(D19+D20+D22+D21+D23+D24+D25)</f>
        <v>3547.2999999999997</v>
      </c>
      <c r="E18" s="256">
        <f t="shared" si="0"/>
        <v>3813.2999999999997</v>
      </c>
    </row>
    <row r="19" spans="1:5" ht="48.75" x14ac:dyDescent="0.25">
      <c r="A19" s="30" t="s">
        <v>38</v>
      </c>
      <c r="B19" s="9" t="s">
        <v>113</v>
      </c>
      <c r="C19" s="257">
        <v>3066.6</v>
      </c>
      <c r="D19" s="257">
        <v>3326.7</v>
      </c>
      <c r="E19" s="257">
        <v>3576.1</v>
      </c>
    </row>
    <row r="20" spans="1:5" ht="84.75" hidden="1" x14ac:dyDescent="0.25">
      <c r="A20" s="30" t="s">
        <v>35</v>
      </c>
      <c r="B20" s="9" t="s">
        <v>114</v>
      </c>
      <c r="C20" s="257"/>
      <c r="D20" s="257"/>
      <c r="E20" s="257"/>
    </row>
    <row r="21" spans="1:5" ht="36.75" x14ac:dyDescent="0.25">
      <c r="A21" s="30" t="s">
        <v>36</v>
      </c>
      <c r="B21" s="9" t="s">
        <v>116</v>
      </c>
      <c r="C21" s="257">
        <v>28</v>
      </c>
      <c r="D21" s="257"/>
      <c r="E21" s="257"/>
    </row>
    <row r="22" spans="1:5" ht="72.75" x14ac:dyDescent="0.25">
      <c r="A22" s="30" t="s">
        <v>37</v>
      </c>
      <c r="B22" s="10" t="s">
        <v>115</v>
      </c>
      <c r="C22" s="257">
        <v>124.6</v>
      </c>
      <c r="D22" s="257">
        <v>133.9</v>
      </c>
      <c r="E22" s="257">
        <v>144</v>
      </c>
    </row>
    <row r="23" spans="1:5" ht="96.75" hidden="1" x14ac:dyDescent="0.25">
      <c r="A23" s="30" t="s">
        <v>471</v>
      </c>
      <c r="B23" s="9" t="s">
        <v>472</v>
      </c>
      <c r="C23" s="257"/>
      <c r="D23" s="257"/>
      <c r="E23" s="257"/>
    </row>
    <row r="24" spans="1:5" ht="60.75" hidden="1" x14ac:dyDescent="0.25">
      <c r="A24" s="40" t="s">
        <v>563</v>
      </c>
      <c r="B24" s="10" t="s">
        <v>564</v>
      </c>
      <c r="C24" s="257"/>
      <c r="D24" s="257"/>
      <c r="E24" s="257"/>
    </row>
    <row r="25" spans="1:5" ht="60.75" x14ac:dyDescent="0.25">
      <c r="A25" s="40" t="s">
        <v>565</v>
      </c>
      <c r="B25" s="10" t="s">
        <v>566</v>
      </c>
      <c r="C25" s="257">
        <v>80.599999999999994</v>
      </c>
      <c r="D25" s="257">
        <v>86.7</v>
      </c>
      <c r="E25" s="257">
        <v>93.2</v>
      </c>
    </row>
    <row r="26" spans="1:5" ht="24.75" x14ac:dyDescent="0.25">
      <c r="A26" s="38" t="s">
        <v>157</v>
      </c>
      <c r="B26" s="11" t="s">
        <v>158</v>
      </c>
      <c r="C26" s="256">
        <f>SUM(C27:C30)</f>
        <v>5945.5</v>
      </c>
      <c r="D26" s="256">
        <f>SUM(D27:D30)</f>
        <v>6011.3000000000011</v>
      </c>
      <c r="E26" s="256">
        <f>SUM(E27:E30)</f>
        <v>6214.7</v>
      </c>
    </row>
    <row r="27" spans="1:5" ht="72" x14ac:dyDescent="0.2">
      <c r="A27" s="30" t="s">
        <v>352</v>
      </c>
      <c r="B27" s="108" t="s">
        <v>356</v>
      </c>
      <c r="C27" s="263">
        <v>2686.7</v>
      </c>
      <c r="D27" s="260">
        <v>2694.4</v>
      </c>
      <c r="E27" s="260">
        <v>2847.4</v>
      </c>
    </row>
    <row r="28" spans="1:5" ht="84" x14ac:dyDescent="0.2">
      <c r="A28" s="93" t="s">
        <v>353</v>
      </c>
      <c r="B28" s="108" t="s">
        <v>357</v>
      </c>
      <c r="C28" s="260">
        <v>17.5</v>
      </c>
      <c r="D28" s="260">
        <v>17.8</v>
      </c>
      <c r="E28" s="260">
        <v>18.8</v>
      </c>
    </row>
    <row r="29" spans="1:5" ht="72" x14ac:dyDescent="0.2">
      <c r="A29" s="92" t="s">
        <v>354</v>
      </c>
      <c r="B29" s="108" t="s">
        <v>358</v>
      </c>
      <c r="C29" s="260">
        <v>3559.5</v>
      </c>
      <c r="D29" s="260">
        <v>3631</v>
      </c>
      <c r="E29" s="260">
        <v>3710.3</v>
      </c>
    </row>
    <row r="30" spans="1:5" ht="72" x14ac:dyDescent="0.2">
      <c r="A30" s="91" t="s">
        <v>355</v>
      </c>
      <c r="B30" s="108" t="s">
        <v>359</v>
      </c>
      <c r="C30" s="260">
        <v>-318.2</v>
      </c>
      <c r="D30" s="260">
        <v>-331.9</v>
      </c>
      <c r="E30" s="260">
        <v>-361.8</v>
      </c>
    </row>
    <row r="31" spans="1:5" ht="15.75" x14ac:dyDescent="0.25">
      <c r="A31" s="33" t="s">
        <v>11</v>
      </c>
      <c r="B31" s="8" t="s">
        <v>12</v>
      </c>
      <c r="C31" s="256">
        <f>SUM(C32:C32)</f>
        <v>202</v>
      </c>
      <c r="D31" s="256">
        <f>SUM(D32:D32)</f>
        <v>206</v>
      </c>
      <c r="E31" s="256">
        <f>SUM(E32:E32)</f>
        <v>211</v>
      </c>
    </row>
    <row r="32" spans="1:5" ht="15.75" x14ac:dyDescent="0.25">
      <c r="A32" s="34" t="s">
        <v>13</v>
      </c>
      <c r="B32" s="10" t="s">
        <v>2</v>
      </c>
      <c r="C32" s="257">
        <v>202</v>
      </c>
      <c r="D32" s="257">
        <v>206</v>
      </c>
      <c r="E32" s="257">
        <v>211</v>
      </c>
    </row>
    <row r="33" spans="1:5" ht="15.75" x14ac:dyDescent="0.25">
      <c r="A33" s="33" t="s">
        <v>14</v>
      </c>
      <c r="B33" s="8" t="s">
        <v>30</v>
      </c>
      <c r="C33" s="256">
        <f>SUM(C36+C34)</f>
        <v>3060</v>
      </c>
      <c r="D33" s="256">
        <f>SUM(D36+D34)</f>
        <v>3071</v>
      </c>
      <c r="E33" s="256">
        <f>SUM(E36+E34)</f>
        <v>3077</v>
      </c>
    </row>
    <row r="34" spans="1:5" ht="15.75" x14ac:dyDescent="0.25">
      <c r="A34" s="34" t="s">
        <v>31</v>
      </c>
      <c r="B34" s="9" t="s">
        <v>32</v>
      </c>
      <c r="C34" s="257">
        <f>SUM(C35)</f>
        <v>116</v>
      </c>
      <c r="D34" s="257">
        <f>SUM(D35)</f>
        <v>118</v>
      </c>
      <c r="E34" s="257">
        <f>SUM(E35)</f>
        <v>118</v>
      </c>
    </row>
    <row r="35" spans="1:5" ht="36.75" x14ac:dyDescent="0.25">
      <c r="A35" s="34" t="s">
        <v>257</v>
      </c>
      <c r="B35" s="10" t="s">
        <v>117</v>
      </c>
      <c r="C35" s="257">
        <v>116</v>
      </c>
      <c r="D35" s="257">
        <v>118</v>
      </c>
      <c r="E35" s="257">
        <v>118</v>
      </c>
    </row>
    <row r="36" spans="1:5" ht="15.75" x14ac:dyDescent="0.25">
      <c r="A36" s="33" t="s">
        <v>33</v>
      </c>
      <c r="B36" s="8" t="s">
        <v>34</v>
      </c>
      <c r="C36" s="256">
        <f>SUM(C37+C39)</f>
        <v>2944</v>
      </c>
      <c r="D36" s="256">
        <f>SUM(D37+D39)</f>
        <v>2953</v>
      </c>
      <c r="E36" s="256">
        <f>SUM(E37+E39)</f>
        <v>2959</v>
      </c>
    </row>
    <row r="37" spans="1:5" ht="15.75" x14ac:dyDescent="0.25">
      <c r="A37" s="94" t="s">
        <v>163</v>
      </c>
      <c r="B37" s="9" t="s">
        <v>162</v>
      </c>
      <c r="C37" s="257">
        <f>C38</f>
        <v>1356.1</v>
      </c>
      <c r="D37" s="257">
        <f t="shared" ref="D37:E37" si="1">D38</f>
        <v>1386.1</v>
      </c>
      <c r="E37" s="257">
        <f t="shared" si="1"/>
        <v>1386.1</v>
      </c>
    </row>
    <row r="38" spans="1:5" ht="24.75" x14ac:dyDescent="0.25">
      <c r="A38" s="40" t="s">
        <v>258</v>
      </c>
      <c r="B38" s="10" t="s">
        <v>164</v>
      </c>
      <c r="C38" s="257">
        <v>1356.1</v>
      </c>
      <c r="D38" s="257">
        <v>1386.1</v>
      </c>
      <c r="E38" s="257">
        <v>1386.1</v>
      </c>
    </row>
    <row r="39" spans="1:5" ht="15.75" x14ac:dyDescent="0.25">
      <c r="A39" s="94" t="s">
        <v>166</v>
      </c>
      <c r="B39" s="9" t="s">
        <v>165</v>
      </c>
      <c r="C39" s="257">
        <f>C40</f>
        <v>1587.9</v>
      </c>
      <c r="D39" s="257">
        <f t="shared" ref="D39:E39" si="2">D40</f>
        <v>1566.9</v>
      </c>
      <c r="E39" s="257">
        <f t="shared" si="2"/>
        <v>1572.9</v>
      </c>
    </row>
    <row r="40" spans="1:5" ht="24.75" x14ac:dyDescent="0.25">
      <c r="A40" s="30" t="s">
        <v>168</v>
      </c>
      <c r="B40" s="10" t="s">
        <v>167</v>
      </c>
      <c r="C40" s="257">
        <v>1587.9</v>
      </c>
      <c r="D40" s="257">
        <v>1566.9</v>
      </c>
      <c r="E40" s="257">
        <v>1572.9</v>
      </c>
    </row>
    <row r="41" spans="1:5" ht="15.75" x14ac:dyDescent="0.25">
      <c r="A41" s="60" t="s">
        <v>120</v>
      </c>
      <c r="B41" s="10"/>
      <c r="C41" s="256">
        <f>C42+C48+C50</f>
        <v>9</v>
      </c>
      <c r="D41" s="256">
        <f>D42+D48+D50</f>
        <v>9</v>
      </c>
      <c r="E41" s="256">
        <f>E42+E48+E50</f>
        <v>9</v>
      </c>
    </row>
    <row r="42" spans="1:5" ht="24.75" hidden="1" x14ac:dyDescent="0.25">
      <c r="A42" s="33" t="s">
        <v>15</v>
      </c>
      <c r="B42" s="8" t="s">
        <v>16</v>
      </c>
      <c r="C42" s="256">
        <f>SUM(C43)</f>
        <v>0</v>
      </c>
      <c r="D42" s="256">
        <f>SUM(D43)</f>
        <v>0</v>
      </c>
      <c r="E42" s="256">
        <f>SUM(E43)</f>
        <v>0</v>
      </c>
    </row>
    <row r="43" spans="1:5" ht="60.75" hidden="1" x14ac:dyDescent="0.25">
      <c r="A43" s="36" t="s">
        <v>142</v>
      </c>
      <c r="B43" s="9" t="s">
        <v>17</v>
      </c>
      <c r="C43" s="257">
        <f>SUM(C44+C46)</f>
        <v>0</v>
      </c>
      <c r="D43" s="257">
        <f>SUM(D44+D46)</f>
        <v>0</v>
      </c>
      <c r="E43" s="257">
        <f>SUM(E44+E46)</f>
        <v>0</v>
      </c>
    </row>
    <row r="44" spans="1:5" ht="48.75" hidden="1" x14ac:dyDescent="0.25">
      <c r="A44" s="36" t="s">
        <v>87</v>
      </c>
      <c r="B44" s="10" t="s">
        <v>134</v>
      </c>
      <c r="C44" s="257">
        <f>SUM(C45)</f>
        <v>0</v>
      </c>
      <c r="D44" s="257">
        <f>SUM(D45)</f>
        <v>0</v>
      </c>
      <c r="E44" s="257">
        <f>SUM(E45)</f>
        <v>0</v>
      </c>
    </row>
    <row r="45" spans="1:5" ht="48.75" hidden="1" x14ac:dyDescent="0.25">
      <c r="A45" s="36" t="s">
        <v>87</v>
      </c>
      <c r="B45" s="10" t="s">
        <v>135</v>
      </c>
      <c r="C45" s="257">
        <v>0</v>
      </c>
      <c r="D45" s="257">
        <v>0</v>
      </c>
      <c r="E45" s="257">
        <v>0</v>
      </c>
    </row>
    <row r="46" spans="1:5" ht="60.75" hidden="1" x14ac:dyDescent="0.25">
      <c r="A46" s="36" t="s">
        <v>136</v>
      </c>
      <c r="B46" s="9" t="s">
        <v>19</v>
      </c>
      <c r="C46" s="257">
        <f>SUM(C47)</f>
        <v>0</v>
      </c>
      <c r="D46" s="257">
        <f>SUM(D47)</f>
        <v>0</v>
      </c>
      <c r="E46" s="257">
        <f>SUM(E47)</f>
        <v>0</v>
      </c>
    </row>
    <row r="47" spans="1:5" ht="48.75" hidden="1" x14ac:dyDescent="0.25">
      <c r="A47" s="36" t="s">
        <v>143</v>
      </c>
      <c r="B47" s="9" t="s">
        <v>106</v>
      </c>
      <c r="C47" s="257"/>
      <c r="D47" s="257"/>
      <c r="E47" s="257"/>
    </row>
    <row r="48" spans="1:5" ht="15.75" hidden="1" x14ac:dyDescent="0.25">
      <c r="A48" s="23" t="s">
        <v>47</v>
      </c>
      <c r="B48" s="31" t="s">
        <v>48</v>
      </c>
      <c r="C48" s="256">
        <f>C49</f>
        <v>0</v>
      </c>
      <c r="D48" s="256">
        <f>D49</f>
        <v>0</v>
      </c>
      <c r="E48" s="256">
        <f>E49</f>
        <v>0</v>
      </c>
    </row>
    <row r="49" spans="1:5" ht="15.75" hidden="1" x14ac:dyDescent="0.25">
      <c r="A49" s="36" t="s">
        <v>140</v>
      </c>
      <c r="B49" s="9" t="s">
        <v>67</v>
      </c>
      <c r="C49" s="257">
        <v>0</v>
      </c>
      <c r="D49" s="257">
        <v>0</v>
      </c>
      <c r="E49" s="257"/>
    </row>
    <row r="50" spans="1:5" ht="15.75" x14ac:dyDescent="0.25">
      <c r="A50" s="37" t="s">
        <v>243</v>
      </c>
      <c r="B50" s="11" t="s">
        <v>21</v>
      </c>
      <c r="C50" s="261">
        <f>C51</f>
        <v>9</v>
      </c>
      <c r="D50" s="261">
        <f>D51</f>
        <v>9</v>
      </c>
      <c r="E50" s="261">
        <f>E51</f>
        <v>9</v>
      </c>
    </row>
    <row r="51" spans="1:5" ht="84" x14ac:dyDescent="0.25">
      <c r="A51" s="245" t="s">
        <v>562</v>
      </c>
      <c r="B51" s="246" t="s">
        <v>560</v>
      </c>
      <c r="C51" s="262">
        <v>9</v>
      </c>
      <c r="D51" s="262">
        <v>9</v>
      </c>
      <c r="E51" s="262">
        <v>9</v>
      </c>
    </row>
    <row r="52" spans="1:5" ht="15.75" x14ac:dyDescent="0.25">
      <c r="A52" s="39" t="s">
        <v>121</v>
      </c>
      <c r="B52" s="11" t="s">
        <v>24</v>
      </c>
      <c r="C52" s="261">
        <f>C53</f>
        <v>1876.2</v>
      </c>
      <c r="D52" s="261">
        <f>D53</f>
        <v>2184.6999999999998</v>
      </c>
      <c r="E52" s="261">
        <f>E53</f>
        <v>2193.6999999999998</v>
      </c>
    </row>
    <row r="53" spans="1:5" ht="39" x14ac:dyDescent="0.25">
      <c r="A53" s="39" t="s">
        <v>125</v>
      </c>
      <c r="B53" s="11" t="s">
        <v>126</v>
      </c>
      <c r="C53" s="261">
        <f>C54+C57+C61+C66</f>
        <v>1876.2</v>
      </c>
      <c r="D53" s="261">
        <f>D54+D57+D61+D66</f>
        <v>2184.6999999999998</v>
      </c>
      <c r="E53" s="261">
        <f>E54+E57+E61+E66</f>
        <v>2193.6999999999998</v>
      </c>
    </row>
    <row r="54" spans="1:5" ht="15.75" x14ac:dyDescent="0.25">
      <c r="A54" s="104" t="s">
        <v>175</v>
      </c>
      <c r="B54" s="119" t="s">
        <v>176</v>
      </c>
      <c r="C54" s="261">
        <f t="shared" ref="C54:E55" si="3">C55</f>
        <v>1392</v>
      </c>
      <c r="D54" s="261">
        <f t="shared" si="3"/>
        <v>1392</v>
      </c>
      <c r="E54" s="261">
        <f t="shared" si="3"/>
        <v>1392</v>
      </c>
    </row>
    <row r="55" spans="1:5" ht="15.75" x14ac:dyDescent="0.25">
      <c r="A55" s="37" t="s">
        <v>49</v>
      </c>
      <c r="B55" s="119" t="s">
        <v>177</v>
      </c>
      <c r="C55" s="261">
        <f t="shared" si="3"/>
        <v>1392</v>
      </c>
      <c r="D55" s="261">
        <f t="shared" si="3"/>
        <v>1392</v>
      </c>
      <c r="E55" s="261">
        <f t="shared" si="3"/>
        <v>1392</v>
      </c>
    </row>
    <row r="56" spans="1:5" ht="24" x14ac:dyDescent="0.25">
      <c r="A56" s="105" t="s">
        <v>178</v>
      </c>
      <c r="B56" s="116" t="s">
        <v>296</v>
      </c>
      <c r="C56" s="262">
        <v>1392</v>
      </c>
      <c r="D56" s="262">
        <v>1392</v>
      </c>
      <c r="E56" s="262">
        <v>1392</v>
      </c>
    </row>
    <row r="57" spans="1:5" ht="24" hidden="1" x14ac:dyDescent="0.25">
      <c r="A57" s="104" t="s">
        <v>179</v>
      </c>
      <c r="B57" s="119" t="s">
        <v>180</v>
      </c>
      <c r="C57" s="261">
        <f>C58</f>
        <v>0</v>
      </c>
      <c r="D57" s="261">
        <f>D58</f>
        <v>0</v>
      </c>
      <c r="E57" s="261">
        <f>E58</f>
        <v>0</v>
      </c>
    </row>
    <row r="58" spans="1:5" ht="15.75" hidden="1" x14ac:dyDescent="0.25">
      <c r="A58" s="40" t="s">
        <v>50</v>
      </c>
      <c r="B58" s="116" t="s">
        <v>185</v>
      </c>
      <c r="C58" s="262">
        <f>C59+C60</f>
        <v>0</v>
      </c>
      <c r="D58" s="262">
        <f>D59+D60</f>
        <v>0</v>
      </c>
      <c r="E58" s="262">
        <f>E59+E60</f>
        <v>0</v>
      </c>
    </row>
    <row r="59" spans="1:5" ht="24.75" hidden="1" x14ac:dyDescent="0.25">
      <c r="A59" s="40" t="s">
        <v>155</v>
      </c>
      <c r="B59" s="116" t="s">
        <v>205</v>
      </c>
      <c r="C59" s="262"/>
      <c r="D59" s="262"/>
      <c r="E59" s="262"/>
    </row>
    <row r="60" spans="1:5" ht="24.75" hidden="1" x14ac:dyDescent="0.25">
      <c r="A60" s="40" t="s">
        <v>174</v>
      </c>
      <c r="B60" s="9" t="s">
        <v>111</v>
      </c>
      <c r="C60" s="262">
        <v>0</v>
      </c>
      <c r="D60" s="262">
        <v>0</v>
      </c>
      <c r="E60" s="262">
        <v>0</v>
      </c>
    </row>
    <row r="61" spans="1:5" ht="15.75" x14ac:dyDescent="0.25">
      <c r="A61" s="104" t="s">
        <v>187</v>
      </c>
      <c r="B61" s="119" t="s">
        <v>265</v>
      </c>
      <c r="C61" s="261">
        <f>C62+C64</f>
        <v>90.5</v>
      </c>
      <c r="D61" s="261">
        <f>D62+D64</f>
        <v>99</v>
      </c>
      <c r="E61" s="261">
        <f>E62+E64</f>
        <v>108</v>
      </c>
    </row>
    <row r="62" spans="1:5" ht="24" x14ac:dyDescent="0.25">
      <c r="A62" s="104" t="s">
        <v>153</v>
      </c>
      <c r="B62" s="11" t="s">
        <v>266</v>
      </c>
      <c r="C62" s="256">
        <f>C63</f>
        <v>3.3</v>
      </c>
      <c r="D62" s="256">
        <f>D63</f>
        <v>3</v>
      </c>
      <c r="E62" s="256">
        <f>E63</f>
        <v>3</v>
      </c>
    </row>
    <row r="63" spans="1:5" ht="36" x14ac:dyDescent="0.25">
      <c r="A63" s="105" t="s">
        <v>382</v>
      </c>
      <c r="B63" s="116" t="s">
        <v>297</v>
      </c>
      <c r="C63" s="257">
        <v>3.3</v>
      </c>
      <c r="D63" s="257">
        <v>3</v>
      </c>
      <c r="E63" s="257">
        <v>3</v>
      </c>
    </row>
    <row r="64" spans="1:5" ht="24" x14ac:dyDescent="0.25">
      <c r="A64" s="104" t="s">
        <v>188</v>
      </c>
      <c r="B64" s="119" t="s">
        <v>267</v>
      </c>
      <c r="C64" s="256">
        <f>C65</f>
        <v>87.2</v>
      </c>
      <c r="D64" s="256">
        <f>D65</f>
        <v>96</v>
      </c>
      <c r="E64" s="256">
        <f>E65</f>
        <v>105</v>
      </c>
    </row>
    <row r="65" spans="1:5" ht="36" x14ac:dyDescent="0.25">
      <c r="A65" s="105" t="s">
        <v>189</v>
      </c>
      <c r="B65" s="116" t="s">
        <v>624</v>
      </c>
      <c r="C65" s="257">
        <v>87.2</v>
      </c>
      <c r="D65" s="257">
        <v>96</v>
      </c>
      <c r="E65" s="257">
        <v>105</v>
      </c>
    </row>
    <row r="66" spans="1:5" ht="15.75" x14ac:dyDescent="0.25">
      <c r="A66" s="81" t="s">
        <v>171</v>
      </c>
      <c r="B66" s="119" t="s">
        <v>268</v>
      </c>
      <c r="C66" s="256">
        <f>SUM(C67:C69)</f>
        <v>393.7</v>
      </c>
      <c r="D66" s="256">
        <f>SUM(D67:D69)</f>
        <v>693.7</v>
      </c>
      <c r="E66" s="256">
        <f>SUM(E67:E69)</f>
        <v>693.7</v>
      </c>
    </row>
    <row r="67" spans="1:5" ht="48" hidden="1" x14ac:dyDescent="0.25">
      <c r="A67" s="105" t="s">
        <v>169</v>
      </c>
      <c r="B67" s="116" t="s">
        <v>298</v>
      </c>
      <c r="C67" s="257"/>
      <c r="D67" s="257"/>
      <c r="E67" s="257"/>
    </row>
    <row r="68" spans="1:5" ht="24" x14ac:dyDescent="0.25">
      <c r="A68" s="105" t="s">
        <v>461</v>
      </c>
      <c r="B68" s="116" t="s">
        <v>299</v>
      </c>
      <c r="C68" s="257">
        <v>393.7</v>
      </c>
      <c r="D68" s="257">
        <v>693.7</v>
      </c>
      <c r="E68" s="257">
        <v>693.7</v>
      </c>
    </row>
    <row r="69" spans="1:5" ht="15.75" hidden="1" x14ac:dyDescent="0.25">
      <c r="A69" s="105" t="s">
        <v>236</v>
      </c>
      <c r="B69" s="116" t="s">
        <v>206</v>
      </c>
      <c r="C69" s="257"/>
      <c r="D69" s="257">
        <v>0</v>
      </c>
      <c r="E69" s="257">
        <v>0</v>
      </c>
    </row>
    <row r="70" spans="1:5" ht="15.75" x14ac:dyDescent="0.25">
      <c r="A70" s="38" t="s">
        <v>26</v>
      </c>
      <c r="B70" s="12"/>
      <c r="C70" s="259">
        <f>C52+C15</f>
        <v>14392.5</v>
      </c>
      <c r="D70" s="259">
        <f>D52+D15</f>
        <v>15029.3</v>
      </c>
      <c r="E70" s="259">
        <f>E52+E15</f>
        <v>15518.7</v>
      </c>
    </row>
    <row r="71" spans="1:5" x14ac:dyDescent="0.2">
      <c r="A71" s="49"/>
    </row>
    <row r="72" spans="1:5" x14ac:dyDescent="0.2">
      <c r="A72" s="49"/>
    </row>
    <row r="73" spans="1:5" x14ac:dyDescent="0.2">
      <c r="A73" s="49"/>
      <c r="B73" s="3"/>
    </row>
    <row r="74" spans="1:5" x14ac:dyDescent="0.2">
      <c r="A74" s="49"/>
    </row>
    <row r="75" spans="1:5" x14ac:dyDescent="0.2">
      <c r="A75" s="49"/>
    </row>
    <row r="76" spans="1:5" x14ac:dyDescent="0.2">
      <c r="A76" s="49"/>
    </row>
    <row r="77" spans="1:5" x14ac:dyDescent="0.2">
      <c r="A77" s="49"/>
    </row>
    <row r="78" spans="1:5" x14ac:dyDescent="0.2">
      <c r="A78" s="49"/>
    </row>
    <row r="79" spans="1:5" x14ac:dyDescent="0.2">
      <c r="A79" s="49"/>
    </row>
  </sheetData>
  <mergeCells count="11"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  <mergeCell ref="B6:E6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zoomScale="110" zoomScaleNormal="110" zoomScaleSheetLayoutView="100" workbookViewId="0">
      <pane xSplit="1" ySplit="18" topLeftCell="B61" activePane="bottomRight" state="frozen"/>
      <selection pane="topRight" activeCell="B1" sqref="B1"/>
      <selection pane="bottomLeft" activeCell="A19" sqref="A19"/>
      <selection pane="bottomRight" activeCell="H78" sqref="H78"/>
    </sheetView>
  </sheetViews>
  <sheetFormatPr defaultRowHeight="12.75" x14ac:dyDescent="0.2"/>
  <cols>
    <col min="1" max="1" width="54.28515625" style="13" customWidth="1"/>
    <col min="2" max="2" width="24.42578125" customWidth="1"/>
    <col min="3" max="3" width="12.140625" customWidth="1"/>
    <col min="4" max="4" width="11" customWidth="1"/>
    <col min="5" max="5" width="11.7109375" customWidth="1"/>
  </cols>
  <sheetData>
    <row r="1" spans="1:5" x14ac:dyDescent="0.2">
      <c r="B1" s="280" t="s">
        <v>29</v>
      </c>
      <c r="C1" s="280"/>
      <c r="D1" s="280"/>
      <c r="E1" s="280"/>
    </row>
    <row r="2" spans="1:5" x14ac:dyDescent="0.2">
      <c r="B2" s="280" t="s">
        <v>28</v>
      </c>
      <c r="C2" s="280"/>
      <c r="D2" s="280"/>
      <c r="E2" s="280"/>
    </row>
    <row r="3" spans="1:5" x14ac:dyDescent="0.2">
      <c r="B3" s="280" t="s">
        <v>95</v>
      </c>
      <c r="C3" s="280"/>
      <c r="D3" s="280"/>
      <c r="E3" s="280"/>
    </row>
    <row r="4" spans="1:5" x14ac:dyDescent="0.2">
      <c r="B4" s="280" t="s">
        <v>595</v>
      </c>
      <c r="C4" s="280"/>
      <c r="D4" s="280"/>
      <c r="E4" s="280"/>
    </row>
    <row r="5" spans="1:5" x14ac:dyDescent="0.2">
      <c r="B5" s="280" t="s">
        <v>557</v>
      </c>
      <c r="C5" s="280"/>
      <c r="D5" s="280"/>
      <c r="E5" s="280"/>
    </row>
    <row r="6" spans="1:5" x14ac:dyDescent="0.2">
      <c r="B6" s="280"/>
      <c r="C6" s="280"/>
      <c r="D6" s="280"/>
      <c r="E6" s="280"/>
    </row>
    <row r="7" spans="1:5" x14ac:dyDescent="0.2">
      <c r="B7" s="280" t="s">
        <v>625</v>
      </c>
      <c r="C7" s="280"/>
      <c r="D7" s="280"/>
      <c r="E7" s="280"/>
    </row>
    <row r="8" spans="1:5" x14ac:dyDescent="0.2">
      <c r="B8" s="3"/>
      <c r="C8" s="3"/>
      <c r="D8" s="3"/>
      <c r="E8" s="3"/>
    </row>
    <row r="9" spans="1:5" ht="15" x14ac:dyDescent="0.25">
      <c r="A9" s="277" t="s">
        <v>112</v>
      </c>
      <c r="B9" s="277"/>
      <c r="C9" s="277"/>
      <c r="D9" s="277"/>
      <c r="E9" s="277"/>
    </row>
    <row r="10" spans="1:5" ht="15" x14ac:dyDescent="0.25">
      <c r="A10" s="277" t="s">
        <v>524</v>
      </c>
      <c r="B10" s="277"/>
      <c r="C10" s="277"/>
      <c r="D10" s="277"/>
      <c r="E10" s="277"/>
    </row>
    <row r="11" spans="1:5" ht="14.25" customHeight="1" x14ac:dyDescent="0.25">
      <c r="A11" s="281"/>
      <c r="B11" s="281"/>
      <c r="C11" s="281"/>
      <c r="D11" s="281"/>
      <c r="E11" s="281"/>
    </row>
    <row r="12" spans="1:5" ht="11.25" customHeight="1" x14ac:dyDescent="0.2">
      <c r="A12" s="278" t="s">
        <v>22</v>
      </c>
      <c r="B12" s="278"/>
      <c r="C12" s="278"/>
      <c r="D12" s="278"/>
      <c r="E12" s="278"/>
    </row>
    <row r="13" spans="1:5" ht="25.5" x14ac:dyDescent="0.2">
      <c r="A13" s="44" t="s">
        <v>4</v>
      </c>
      <c r="B13" s="43" t="s">
        <v>5</v>
      </c>
      <c r="C13" s="227" t="s">
        <v>468</v>
      </c>
      <c r="D13" s="227" t="s">
        <v>523</v>
      </c>
      <c r="E13" s="227" t="s">
        <v>549</v>
      </c>
    </row>
    <row r="14" spans="1:5" x14ac:dyDescent="0.2">
      <c r="A14" s="44">
        <v>1</v>
      </c>
      <c r="B14" s="5">
        <v>2</v>
      </c>
      <c r="C14" s="6">
        <v>3</v>
      </c>
      <c r="D14" s="6">
        <v>4</v>
      </c>
      <c r="E14" s="6">
        <v>5</v>
      </c>
    </row>
    <row r="15" spans="1:5" ht="15.75" x14ac:dyDescent="0.25">
      <c r="A15" s="60" t="s">
        <v>119</v>
      </c>
      <c r="B15" s="8" t="s">
        <v>6</v>
      </c>
      <c r="C15" s="109">
        <f>C16+C38</f>
        <v>2661.4999999999995</v>
      </c>
      <c r="D15" s="256">
        <f>D16+D38</f>
        <v>2734.4</v>
      </c>
      <c r="E15" s="256">
        <f>E16+E38</f>
        <v>2842.5</v>
      </c>
    </row>
    <row r="16" spans="1:5" ht="15.75" x14ac:dyDescent="0.25">
      <c r="A16" s="60" t="s">
        <v>118</v>
      </c>
      <c r="B16" s="8"/>
      <c r="C16" s="109">
        <f>C17+C28+C30+C23</f>
        <v>2652.0999999999995</v>
      </c>
      <c r="D16" s="256">
        <f>D17+D28+D30+D23</f>
        <v>2725</v>
      </c>
      <c r="E16" s="256">
        <f>E17+E28+E30+E23</f>
        <v>2833.1</v>
      </c>
    </row>
    <row r="17" spans="1:5" ht="15.75" x14ac:dyDescent="0.25">
      <c r="A17" s="60" t="s">
        <v>7</v>
      </c>
      <c r="B17" s="8" t="s">
        <v>8</v>
      </c>
      <c r="C17" s="109">
        <f>SUM(C18)</f>
        <v>736.19999999999993</v>
      </c>
      <c r="D17" s="256">
        <f>SUM(D18)</f>
        <v>791.5</v>
      </c>
      <c r="E17" s="256">
        <f>SUM(E18)</f>
        <v>850.9</v>
      </c>
    </row>
    <row r="18" spans="1:5" ht="15.75" x14ac:dyDescent="0.25">
      <c r="A18" s="60" t="s">
        <v>9</v>
      </c>
      <c r="B18" s="8" t="s">
        <v>10</v>
      </c>
      <c r="C18" s="109">
        <f>SUM(C19+C20+C22+C21)</f>
        <v>736.19999999999993</v>
      </c>
      <c r="D18" s="256">
        <f>SUM(D19+D20+D22+D21)</f>
        <v>791.5</v>
      </c>
      <c r="E18" s="256">
        <f>SUM(E19+E20+E22+E21)</f>
        <v>850.9</v>
      </c>
    </row>
    <row r="19" spans="1:5" ht="48.75" x14ac:dyDescent="0.25">
      <c r="A19" s="30" t="s">
        <v>38</v>
      </c>
      <c r="B19" s="9" t="s">
        <v>113</v>
      </c>
      <c r="C19" s="110">
        <v>674.9</v>
      </c>
      <c r="D19" s="257">
        <v>780.4</v>
      </c>
      <c r="E19" s="257">
        <v>839</v>
      </c>
    </row>
    <row r="20" spans="1:5" ht="84.75" hidden="1" x14ac:dyDescent="0.25">
      <c r="A20" s="30" t="s">
        <v>35</v>
      </c>
      <c r="B20" s="9" t="s">
        <v>114</v>
      </c>
      <c r="C20" s="110"/>
      <c r="D20" s="257"/>
      <c r="E20" s="257"/>
    </row>
    <row r="21" spans="1:5" ht="36.75" x14ac:dyDescent="0.25">
      <c r="A21" s="30" t="s">
        <v>36</v>
      </c>
      <c r="B21" s="9" t="s">
        <v>116</v>
      </c>
      <c r="C21" s="110">
        <v>51</v>
      </c>
      <c r="D21" s="257"/>
      <c r="E21" s="257"/>
    </row>
    <row r="22" spans="1:5" ht="72.75" x14ac:dyDescent="0.25">
      <c r="A22" s="30" t="s">
        <v>37</v>
      </c>
      <c r="B22" s="10" t="s">
        <v>115</v>
      </c>
      <c r="C22" s="110">
        <v>10.3</v>
      </c>
      <c r="D22" s="257">
        <v>11.1</v>
      </c>
      <c r="E22" s="257">
        <v>11.9</v>
      </c>
    </row>
    <row r="23" spans="1:5" ht="24.75" x14ac:dyDescent="0.25">
      <c r="A23" s="38" t="s">
        <v>157</v>
      </c>
      <c r="B23" s="11" t="s">
        <v>158</v>
      </c>
      <c r="C23" s="109">
        <f>SUM(C24:C27)</f>
        <v>1396.8999999999999</v>
      </c>
      <c r="D23" s="256">
        <f>SUM(D24:D27)</f>
        <v>1412.5</v>
      </c>
      <c r="E23" s="256">
        <f>SUM(E24:E27)</f>
        <v>1460.1999999999998</v>
      </c>
    </row>
    <row r="24" spans="1:5" ht="72" x14ac:dyDescent="0.2">
      <c r="A24" s="30" t="s">
        <v>352</v>
      </c>
      <c r="B24" s="108" t="s">
        <v>356</v>
      </c>
      <c r="C24" s="190">
        <v>631.29999999999995</v>
      </c>
      <c r="D24" s="260">
        <v>633.1</v>
      </c>
      <c r="E24" s="260">
        <v>669</v>
      </c>
    </row>
    <row r="25" spans="1:5" ht="84" x14ac:dyDescent="0.2">
      <c r="A25" s="93" t="s">
        <v>353</v>
      </c>
      <c r="B25" s="108" t="s">
        <v>357</v>
      </c>
      <c r="C25" s="191">
        <v>4.0999999999999996</v>
      </c>
      <c r="D25" s="260">
        <v>4.2</v>
      </c>
      <c r="E25" s="260">
        <v>4.4000000000000004</v>
      </c>
    </row>
    <row r="26" spans="1:5" ht="72" x14ac:dyDescent="0.2">
      <c r="A26" s="92" t="s">
        <v>354</v>
      </c>
      <c r="B26" s="108" t="s">
        <v>358</v>
      </c>
      <c r="C26" s="191">
        <v>836.3</v>
      </c>
      <c r="D26" s="260">
        <v>853.2</v>
      </c>
      <c r="E26" s="260">
        <v>871.8</v>
      </c>
    </row>
    <row r="27" spans="1:5" ht="72" x14ac:dyDescent="0.2">
      <c r="A27" s="91" t="s">
        <v>355</v>
      </c>
      <c r="B27" s="108" t="s">
        <v>359</v>
      </c>
      <c r="C27" s="191">
        <v>-74.8</v>
      </c>
      <c r="D27" s="260">
        <v>-78</v>
      </c>
      <c r="E27" s="260">
        <v>-85</v>
      </c>
    </row>
    <row r="28" spans="1:5" ht="15.75" hidden="1" x14ac:dyDescent="0.25">
      <c r="A28" s="33" t="s">
        <v>11</v>
      </c>
      <c r="B28" s="8" t="s">
        <v>12</v>
      </c>
      <c r="C28" s="109">
        <f>SUM(C29:C29)</f>
        <v>0</v>
      </c>
      <c r="D28" s="256">
        <f>SUM(D29:D29)</f>
        <v>0</v>
      </c>
      <c r="E28" s="256">
        <f>SUM(E29:E29)</f>
        <v>0</v>
      </c>
    </row>
    <row r="29" spans="1:5" ht="15.75" hidden="1" x14ac:dyDescent="0.25">
      <c r="A29" s="34" t="s">
        <v>13</v>
      </c>
      <c r="B29" s="10" t="s">
        <v>2</v>
      </c>
      <c r="C29" s="110">
        <v>0</v>
      </c>
      <c r="D29" s="257">
        <v>0</v>
      </c>
      <c r="E29" s="257">
        <v>0</v>
      </c>
    </row>
    <row r="30" spans="1:5" ht="15.75" x14ac:dyDescent="0.25">
      <c r="A30" s="33" t="s">
        <v>14</v>
      </c>
      <c r="B30" s="8" t="s">
        <v>30</v>
      </c>
      <c r="C30" s="109">
        <f>SUM(C33+C31)</f>
        <v>519</v>
      </c>
      <c r="D30" s="256">
        <f>SUM(D33+D31)</f>
        <v>521</v>
      </c>
      <c r="E30" s="256">
        <f>SUM(E33+E31)</f>
        <v>522</v>
      </c>
    </row>
    <row r="31" spans="1:5" ht="15.75" x14ac:dyDescent="0.25">
      <c r="A31" s="34" t="s">
        <v>31</v>
      </c>
      <c r="B31" s="9" t="s">
        <v>32</v>
      </c>
      <c r="C31" s="110">
        <f>C32</f>
        <v>46</v>
      </c>
      <c r="D31" s="257">
        <f t="shared" ref="D31:E31" si="0">D32</f>
        <v>47</v>
      </c>
      <c r="E31" s="257">
        <f t="shared" si="0"/>
        <v>47</v>
      </c>
    </row>
    <row r="32" spans="1:5" ht="36.75" x14ac:dyDescent="0.25">
      <c r="A32" s="34" t="s">
        <v>257</v>
      </c>
      <c r="B32" s="10" t="s">
        <v>117</v>
      </c>
      <c r="C32" s="110">
        <v>46</v>
      </c>
      <c r="D32" s="257">
        <v>47</v>
      </c>
      <c r="E32" s="257">
        <v>47</v>
      </c>
    </row>
    <row r="33" spans="1:5" ht="15.75" x14ac:dyDescent="0.25">
      <c r="A33" s="33" t="s">
        <v>33</v>
      </c>
      <c r="B33" s="8" t="s">
        <v>34</v>
      </c>
      <c r="C33" s="109">
        <f>SUM(C34+C36)</f>
        <v>473</v>
      </c>
      <c r="D33" s="256">
        <f>SUM(D34+D36)</f>
        <v>474</v>
      </c>
      <c r="E33" s="256">
        <f>SUM(E34+E36)</f>
        <v>475</v>
      </c>
    </row>
    <row r="34" spans="1:5" ht="15.75" x14ac:dyDescent="0.25">
      <c r="A34" s="94" t="s">
        <v>163</v>
      </c>
      <c r="B34" s="9" t="s">
        <v>162</v>
      </c>
      <c r="C34" s="110">
        <f>C35</f>
        <v>83</v>
      </c>
      <c r="D34" s="257">
        <f t="shared" ref="D34:E34" si="1">D35</f>
        <v>83</v>
      </c>
      <c r="E34" s="257">
        <f t="shared" si="1"/>
        <v>83</v>
      </c>
    </row>
    <row r="35" spans="1:5" ht="24.75" x14ac:dyDescent="0.25">
      <c r="A35" s="40" t="s">
        <v>258</v>
      </c>
      <c r="B35" s="10" t="s">
        <v>164</v>
      </c>
      <c r="C35" s="110">
        <v>83</v>
      </c>
      <c r="D35" s="257">
        <v>83</v>
      </c>
      <c r="E35" s="257">
        <v>83</v>
      </c>
    </row>
    <row r="36" spans="1:5" ht="15.75" x14ac:dyDescent="0.25">
      <c r="A36" s="94" t="s">
        <v>166</v>
      </c>
      <c r="B36" s="9" t="s">
        <v>165</v>
      </c>
      <c r="C36" s="110">
        <f>C37</f>
        <v>390</v>
      </c>
      <c r="D36" s="257">
        <f t="shared" ref="D36:E36" si="2">D37</f>
        <v>391</v>
      </c>
      <c r="E36" s="257">
        <f t="shared" si="2"/>
        <v>392</v>
      </c>
    </row>
    <row r="37" spans="1:5" ht="24.75" x14ac:dyDescent="0.25">
      <c r="A37" s="30" t="s">
        <v>168</v>
      </c>
      <c r="B37" s="10" t="s">
        <v>167</v>
      </c>
      <c r="C37" s="110">
        <v>390</v>
      </c>
      <c r="D37" s="257">
        <v>391</v>
      </c>
      <c r="E37" s="257">
        <v>392</v>
      </c>
    </row>
    <row r="38" spans="1:5" ht="15.75" x14ac:dyDescent="0.25">
      <c r="A38" s="60" t="s">
        <v>120</v>
      </c>
      <c r="B38" s="10"/>
      <c r="C38" s="109">
        <f>C39+C45</f>
        <v>9.4</v>
      </c>
      <c r="D38" s="256">
        <f>D39+D45</f>
        <v>9.4</v>
      </c>
      <c r="E38" s="256">
        <f>E39+E45</f>
        <v>9.4</v>
      </c>
    </row>
    <row r="39" spans="1:5" ht="24.75" x14ac:dyDescent="0.25">
      <c r="A39" s="33" t="s">
        <v>15</v>
      </c>
      <c r="B39" s="8" t="s">
        <v>16</v>
      </c>
      <c r="C39" s="109">
        <f>SUM(C40)</f>
        <v>6.4</v>
      </c>
      <c r="D39" s="256">
        <f>SUM(D40)</f>
        <v>6.4</v>
      </c>
      <c r="E39" s="256">
        <f>SUM(E40)</f>
        <v>6.4</v>
      </c>
    </row>
    <row r="40" spans="1:5" ht="60.75" x14ac:dyDescent="0.25">
      <c r="A40" s="36" t="s">
        <v>142</v>
      </c>
      <c r="B40" s="9" t="s">
        <v>17</v>
      </c>
      <c r="C40" s="110">
        <f>C43</f>
        <v>6.4</v>
      </c>
      <c r="D40" s="257">
        <f t="shared" ref="D40:E40" si="3">D43</f>
        <v>6.4</v>
      </c>
      <c r="E40" s="257">
        <f t="shared" si="3"/>
        <v>6.4</v>
      </c>
    </row>
    <row r="41" spans="1:5" ht="48.75" hidden="1" x14ac:dyDescent="0.25">
      <c r="A41" s="36" t="s">
        <v>87</v>
      </c>
      <c r="B41" s="10" t="s">
        <v>134</v>
      </c>
      <c r="C41" s="110">
        <f>SUM(C42)</f>
        <v>0</v>
      </c>
      <c r="D41" s="257">
        <f>SUM(D42)</f>
        <v>0</v>
      </c>
      <c r="E41" s="257">
        <f>SUM(E42)</f>
        <v>0</v>
      </c>
    </row>
    <row r="42" spans="1:5" ht="48.75" hidden="1" x14ac:dyDescent="0.25">
      <c r="A42" s="36" t="s">
        <v>87</v>
      </c>
      <c r="B42" s="10" t="s">
        <v>135</v>
      </c>
      <c r="C42" s="110">
        <v>0</v>
      </c>
      <c r="D42" s="257">
        <v>0</v>
      </c>
      <c r="E42" s="257">
        <v>0</v>
      </c>
    </row>
    <row r="43" spans="1:5" ht="64.5" x14ac:dyDescent="0.25">
      <c r="A43" s="107" t="s">
        <v>259</v>
      </c>
      <c r="B43" s="10" t="s">
        <v>300</v>
      </c>
      <c r="C43" s="110">
        <f>C44</f>
        <v>6.4</v>
      </c>
      <c r="D43" s="257">
        <f t="shared" ref="D43:E43" si="4">D44</f>
        <v>6.4</v>
      </c>
      <c r="E43" s="257">
        <f t="shared" si="4"/>
        <v>6.4</v>
      </c>
    </row>
    <row r="44" spans="1:5" ht="74.25" customHeight="1" x14ac:dyDescent="0.25">
      <c r="A44" s="107" t="s">
        <v>259</v>
      </c>
      <c r="B44" s="10" t="s">
        <v>301</v>
      </c>
      <c r="C44" s="110">
        <v>6.4</v>
      </c>
      <c r="D44" s="257">
        <v>6.4</v>
      </c>
      <c r="E44" s="257">
        <v>6.4</v>
      </c>
    </row>
    <row r="45" spans="1:5" ht="15.75" x14ac:dyDescent="0.25">
      <c r="A45" s="37" t="s">
        <v>243</v>
      </c>
      <c r="B45" s="11" t="s">
        <v>21</v>
      </c>
      <c r="C45" s="111">
        <f>C46</f>
        <v>3</v>
      </c>
      <c r="D45" s="261">
        <f>D46</f>
        <v>3</v>
      </c>
      <c r="E45" s="261">
        <f>E46</f>
        <v>3</v>
      </c>
    </row>
    <row r="46" spans="1:5" ht="84" x14ac:dyDescent="0.25">
      <c r="A46" s="245" t="s">
        <v>562</v>
      </c>
      <c r="B46" s="246" t="s">
        <v>560</v>
      </c>
      <c r="C46" s="112">
        <v>3</v>
      </c>
      <c r="D46" s="262">
        <v>3</v>
      </c>
      <c r="E46" s="262">
        <v>3</v>
      </c>
    </row>
    <row r="47" spans="1:5" ht="15.75" x14ac:dyDescent="0.25">
      <c r="A47" s="39" t="s">
        <v>121</v>
      </c>
      <c r="B47" s="11" t="s">
        <v>24</v>
      </c>
      <c r="C47" s="111">
        <f>C48</f>
        <v>3587.55</v>
      </c>
      <c r="D47" s="261">
        <f>D48</f>
        <v>3596.15</v>
      </c>
      <c r="E47" s="261">
        <f>E48</f>
        <v>3525.15</v>
      </c>
    </row>
    <row r="48" spans="1:5" ht="39" x14ac:dyDescent="0.25">
      <c r="A48" s="39" t="s">
        <v>125</v>
      </c>
      <c r="B48" s="11" t="s">
        <v>279</v>
      </c>
      <c r="C48" s="111">
        <f>C49+C52+C56+C62</f>
        <v>3587.55</v>
      </c>
      <c r="D48" s="261">
        <f>D49+D52+D56+D62</f>
        <v>3596.15</v>
      </c>
      <c r="E48" s="261">
        <f>E49+E52+E56+E62</f>
        <v>3525.15</v>
      </c>
    </row>
    <row r="49" spans="1:5" ht="15.75" x14ac:dyDescent="0.25">
      <c r="A49" s="104" t="s">
        <v>175</v>
      </c>
      <c r="B49" s="119" t="s">
        <v>263</v>
      </c>
      <c r="C49" s="111">
        <f t="shared" ref="C49:E50" si="5">C50</f>
        <v>917</v>
      </c>
      <c r="D49" s="261">
        <f t="shared" si="5"/>
        <v>917</v>
      </c>
      <c r="E49" s="261">
        <f t="shared" si="5"/>
        <v>837</v>
      </c>
    </row>
    <row r="50" spans="1:5" ht="15.75" x14ac:dyDescent="0.25">
      <c r="A50" s="37" t="s">
        <v>49</v>
      </c>
      <c r="B50" s="119" t="s">
        <v>264</v>
      </c>
      <c r="C50" s="111">
        <f t="shared" si="5"/>
        <v>917</v>
      </c>
      <c r="D50" s="261">
        <f t="shared" si="5"/>
        <v>917</v>
      </c>
      <c r="E50" s="261">
        <f t="shared" si="5"/>
        <v>837</v>
      </c>
    </row>
    <row r="51" spans="1:5" ht="24" x14ac:dyDescent="0.25">
      <c r="A51" s="105" t="s">
        <v>178</v>
      </c>
      <c r="B51" s="116" t="s">
        <v>302</v>
      </c>
      <c r="C51" s="112">
        <v>917</v>
      </c>
      <c r="D51" s="262">
        <v>917</v>
      </c>
      <c r="E51" s="262">
        <v>837</v>
      </c>
    </row>
    <row r="52" spans="1:5" ht="24" hidden="1" x14ac:dyDescent="0.25">
      <c r="A52" s="104" t="s">
        <v>179</v>
      </c>
      <c r="B52" s="119" t="s">
        <v>180</v>
      </c>
      <c r="C52" s="111">
        <f>C53</f>
        <v>0</v>
      </c>
      <c r="D52" s="261">
        <f>D53</f>
        <v>0</v>
      </c>
      <c r="E52" s="261">
        <f>E53</f>
        <v>0</v>
      </c>
    </row>
    <row r="53" spans="1:5" ht="15.75" hidden="1" x14ac:dyDescent="0.25">
      <c r="A53" s="40" t="s">
        <v>50</v>
      </c>
      <c r="B53" s="116" t="s">
        <v>185</v>
      </c>
      <c r="C53" s="112">
        <f>C54+C55</f>
        <v>0</v>
      </c>
      <c r="D53" s="262">
        <f>D54+D55</f>
        <v>0</v>
      </c>
      <c r="E53" s="262">
        <f>E54+E55</f>
        <v>0</v>
      </c>
    </row>
    <row r="54" spans="1:5" ht="24.75" hidden="1" x14ac:dyDescent="0.25">
      <c r="A54" s="40" t="s">
        <v>155</v>
      </c>
      <c r="B54" s="116" t="s">
        <v>209</v>
      </c>
      <c r="C54" s="112"/>
      <c r="D54" s="262"/>
      <c r="E54" s="262"/>
    </row>
    <row r="55" spans="1:5" ht="24.75" hidden="1" x14ac:dyDescent="0.25">
      <c r="A55" s="40" t="s">
        <v>174</v>
      </c>
      <c r="B55" s="9" t="s">
        <v>111</v>
      </c>
      <c r="C55" s="112">
        <v>0</v>
      </c>
      <c r="D55" s="262">
        <v>0</v>
      </c>
      <c r="E55" s="262">
        <v>0</v>
      </c>
    </row>
    <row r="56" spans="1:5" ht="15.75" x14ac:dyDescent="0.25">
      <c r="A56" s="104" t="s">
        <v>187</v>
      </c>
      <c r="B56" s="119" t="s">
        <v>265</v>
      </c>
      <c r="C56" s="111">
        <f>C57+C60</f>
        <v>199.5</v>
      </c>
      <c r="D56" s="261">
        <f>D57+D60</f>
        <v>208.1</v>
      </c>
      <c r="E56" s="261">
        <f>E57+E60</f>
        <v>217.1</v>
      </c>
    </row>
    <row r="57" spans="1:5" ht="24" x14ac:dyDescent="0.25">
      <c r="A57" s="104" t="s">
        <v>153</v>
      </c>
      <c r="B57" s="11" t="s">
        <v>266</v>
      </c>
      <c r="C57" s="109">
        <f>C59+C58</f>
        <v>112.3</v>
      </c>
      <c r="D57" s="256">
        <f t="shared" ref="D57:E57" si="6">D59+D58</f>
        <v>112.1</v>
      </c>
      <c r="E57" s="256">
        <f t="shared" si="6"/>
        <v>112.1</v>
      </c>
    </row>
    <row r="58" spans="1:5" ht="60" x14ac:dyDescent="0.25">
      <c r="A58" s="105" t="s">
        <v>381</v>
      </c>
      <c r="B58" s="116" t="s">
        <v>303</v>
      </c>
      <c r="C58" s="110">
        <v>110</v>
      </c>
      <c r="D58" s="257">
        <v>110</v>
      </c>
      <c r="E58" s="257">
        <v>110</v>
      </c>
    </row>
    <row r="59" spans="1:5" ht="36" x14ac:dyDescent="0.25">
      <c r="A59" s="105" t="s">
        <v>382</v>
      </c>
      <c r="B59" s="116" t="s">
        <v>303</v>
      </c>
      <c r="C59" s="110">
        <v>2.2999999999999998</v>
      </c>
      <c r="D59" s="257">
        <v>2.1</v>
      </c>
      <c r="E59" s="257">
        <v>2.1</v>
      </c>
    </row>
    <row r="60" spans="1:5" ht="24" x14ac:dyDescent="0.25">
      <c r="A60" s="104" t="s">
        <v>188</v>
      </c>
      <c r="B60" s="119" t="s">
        <v>267</v>
      </c>
      <c r="C60" s="109">
        <f>C61</f>
        <v>87.2</v>
      </c>
      <c r="D60" s="256">
        <f>D61</f>
        <v>96</v>
      </c>
      <c r="E60" s="256">
        <f>E61</f>
        <v>105</v>
      </c>
    </row>
    <row r="61" spans="1:5" ht="36" x14ac:dyDescent="0.25">
      <c r="A61" s="105" t="s">
        <v>189</v>
      </c>
      <c r="B61" s="116" t="s">
        <v>626</v>
      </c>
      <c r="C61" s="110">
        <v>87.2</v>
      </c>
      <c r="D61" s="257">
        <v>96</v>
      </c>
      <c r="E61" s="257">
        <v>105</v>
      </c>
    </row>
    <row r="62" spans="1:5" ht="15.75" x14ac:dyDescent="0.25">
      <c r="A62" s="81" t="s">
        <v>171</v>
      </c>
      <c r="B62" s="119" t="s">
        <v>268</v>
      </c>
      <c r="C62" s="256">
        <f>SUM(C63:C65)</f>
        <v>2471.0500000000002</v>
      </c>
      <c r="D62" s="256">
        <f>SUM(D63:D65)</f>
        <v>2471.0500000000002</v>
      </c>
      <c r="E62" s="256">
        <f>SUM(E63:E65)</f>
        <v>2471.0500000000002</v>
      </c>
    </row>
    <row r="63" spans="1:5" ht="48" hidden="1" x14ac:dyDescent="0.25">
      <c r="A63" s="105" t="s">
        <v>169</v>
      </c>
      <c r="B63" s="116" t="s">
        <v>304</v>
      </c>
      <c r="C63" s="257"/>
      <c r="D63" s="110"/>
      <c r="E63" s="110"/>
    </row>
    <row r="64" spans="1:5" ht="24" x14ac:dyDescent="0.25">
      <c r="A64" s="105" t="s">
        <v>461</v>
      </c>
      <c r="B64" s="116" t="s">
        <v>305</v>
      </c>
      <c r="C64" s="257">
        <v>2471.0500000000002</v>
      </c>
      <c r="D64" s="257">
        <v>2471.0500000000002</v>
      </c>
      <c r="E64" s="257">
        <v>2471.0500000000002</v>
      </c>
    </row>
    <row r="65" spans="1:5" ht="15.75" hidden="1" x14ac:dyDescent="0.25">
      <c r="A65" s="105" t="s">
        <v>236</v>
      </c>
      <c r="B65" s="116" t="s">
        <v>210</v>
      </c>
      <c r="C65" s="110"/>
      <c r="D65" s="110">
        <v>0</v>
      </c>
      <c r="E65" s="110">
        <v>0</v>
      </c>
    </row>
    <row r="66" spans="1:5" ht="15.75" x14ac:dyDescent="0.25">
      <c r="A66" s="38" t="s">
        <v>26</v>
      </c>
      <c r="B66" s="12"/>
      <c r="C66" s="113">
        <f>C47+C15</f>
        <v>6249.0499999999993</v>
      </c>
      <c r="D66" s="259">
        <f>D47+D15</f>
        <v>6330.55</v>
      </c>
      <c r="E66" s="259">
        <f>E47+E15</f>
        <v>6367.65</v>
      </c>
    </row>
    <row r="67" spans="1:5" x14ac:dyDescent="0.2">
      <c r="A67" s="49"/>
    </row>
    <row r="68" spans="1:5" x14ac:dyDescent="0.2">
      <c r="A68" s="49"/>
    </row>
    <row r="69" spans="1:5" x14ac:dyDescent="0.2">
      <c r="A69" s="49"/>
    </row>
    <row r="70" spans="1:5" x14ac:dyDescent="0.2">
      <c r="A70" s="49"/>
    </row>
    <row r="71" spans="1:5" x14ac:dyDescent="0.2">
      <c r="A71" s="49"/>
    </row>
    <row r="72" spans="1:5" x14ac:dyDescent="0.2">
      <c r="A72" s="49"/>
    </row>
    <row r="73" spans="1:5" x14ac:dyDescent="0.2">
      <c r="A73" s="49"/>
    </row>
    <row r="74" spans="1:5" x14ac:dyDescent="0.2">
      <c r="A74" s="49"/>
    </row>
    <row r="75" spans="1:5" x14ac:dyDescent="0.2">
      <c r="A75" s="49"/>
    </row>
    <row r="76" spans="1:5" x14ac:dyDescent="0.2">
      <c r="A76" s="49"/>
    </row>
  </sheetData>
  <mergeCells count="11"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  <mergeCell ref="B6:E6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4</vt:i4>
      </vt:variant>
    </vt:vector>
  </HeadingPairs>
  <TitlesOfParts>
    <vt:vector size="22" baseType="lpstr">
      <vt:lpstr>Алекс.</vt:lpstr>
      <vt:lpstr>Арж</vt:lpstr>
      <vt:lpstr>Бабин</vt:lpstr>
      <vt:lpstr>Кр.Ок</vt:lpstr>
      <vt:lpstr>Ларин</vt:lpstr>
      <vt:lpstr>Покл</vt:lpstr>
      <vt:lpstr>Речк</vt:lpstr>
      <vt:lpstr>Ряб</vt:lpstr>
      <vt:lpstr>Сам</vt:lpstr>
      <vt:lpstr>Солон</vt:lpstr>
      <vt:lpstr>Стеж</vt:lpstr>
      <vt:lpstr>Трехл</vt:lpstr>
      <vt:lpstr>Буз</vt:lpstr>
      <vt:lpstr>Шараш</vt:lpstr>
      <vt:lpstr>Ямин</vt:lpstr>
      <vt:lpstr>Свод с.п.</vt:lpstr>
      <vt:lpstr>Райбюд. Табл. № 5</vt:lpstr>
      <vt:lpstr>Конс. бюд. табл. № 18</vt:lpstr>
      <vt:lpstr>Бабин!Область_печати</vt:lpstr>
      <vt:lpstr>'Конс. бюд. табл. № 18'!Область_печати</vt:lpstr>
      <vt:lpstr>'Райбюд. Табл. № 5'!Область_печати</vt:lpstr>
      <vt:lpstr>Ямин!Область_печати</vt:lpstr>
    </vt:vector>
  </TitlesOfParts>
  <Company>ТУ Алексеевского муниципального района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pnn</dc:creator>
  <cp:lastModifiedBy>Антон Владимирович Киселев</cp:lastModifiedBy>
  <cp:lastPrinted>2023-12-22T11:07:54Z</cp:lastPrinted>
  <dcterms:created xsi:type="dcterms:W3CDTF">2008-04-18T10:47:21Z</dcterms:created>
  <dcterms:modified xsi:type="dcterms:W3CDTF">2023-12-22T11:11:08Z</dcterms:modified>
</cp:coreProperties>
</file>