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Лист1!$A$1:$E$168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1" l="1"/>
  <c r="D166" i="1"/>
  <c r="C166" i="1"/>
  <c r="E164" i="1"/>
  <c r="D164" i="1"/>
  <c r="C164" i="1"/>
  <c r="E162" i="1"/>
  <c r="D162" i="1"/>
  <c r="C162" i="1"/>
  <c r="E159" i="1"/>
  <c r="D159" i="1"/>
  <c r="C159" i="1"/>
  <c r="E157" i="1"/>
  <c r="D157" i="1"/>
  <c r="C157" i="1"/>
  <c r="E155" i="1"/>
  <c r="D155" i="1"/>
  <c r="C155" i="1"/>
  <c r="E153" i="1"/>
  <c r="D153" i="1"/>
  <c r="C153" i="1"/>
  <c r="E150" i="1"/>
  <c r="D150" i="1"/>
  <c r="C150" i="1"/>
  <c r="E133" i="1"/>
  <c r="D133" i="1"/>
  <c r="C133" i="1"/>
  <c r="E131" i="1"/>
  <c r="E130" i="1" s="1"/>
  <c r="D131" i="1"/>
  <c r="C131" i="1"/>
  <c r="E118" i="1"/>
  <c r="D118" i="1"/>
  <c r="C118" i="1"/>
  <c r="E116" i="1"/>
  <c r="D116" i="1"/>
  <c r="C116" i="1"/>
  <c r="E114" i="1"/>
  <c r="D114" i="1"/>
  <c r="C114" i="1"/>
  <c r="E112" i="1"/>
  <c r="D112" i="1"/>
  <c r="C112" i="1"/>
  <c r="E110" i="1"/>
  <c r="D110" i="1"/>
  <c r="C110" i="1"/>
  <c r="E108" i="1"/>
  <c r="D108" i="1"/>
  <c r="C108" i="1"/>
  <c r="E105" i="1"/>
  <c r="E104" i="1" s="1"/>
  <c r="D105" i="1"/>
  <c r="D104" i="1" s="1"/>
  <c r="C105" i="1"/>
  <c r="C104" i="1" s="1"/>
  <c r="E100" i="1"/>
  <c r="D100" i="1"/>
  <c r="C100" i="1"/>
  <c r="E96" i="1"/>
  <c r="E93" i="1" s="1"/>
  <c r="D96" i="1"/>
  <c r="D93" i="1" s="1"/>
  <c r="C96" i="1"/>
  <c r="C93" i="1" s="1"/>
  <c r="E88" i="1"/>
  <c r="D88" i="1"/>
  <c r="C88" i="1"/>
  <c r="E83" i="1"/>
  <c r="D83" i="1"/>
  <c r="C83" i="1"/>
  <c r="E80" i="1"/>
  <c r="D80" i="1"/>
  <c r="C80" i="1"/>
  <c r="E75" i="1"/>
  <c r="D75" i="1"/>
  <c r="C75" i="1"/>
  <c r="E73" i="1"/>
  <c r="D73" i="1"/>
  <c r="C73" i="1"/>
  <c r="E70" i="1"/>
  <c r="D70" i="1"/>
  <c r="C70" i="1"/>
  <c r="E67" i="1"/>
  <c r="D67" i="1"/>
  <c r="C67" i="1"/>
  <c r="E64" i="1"/>
  <c r="D64" i="1"/>
  <c r="C64" i="1"/>
  <c r="E59" i="1"/>
  <c r="D59" i="1"/>
  <c r="C59" i="1"/>
  <c r="E55" i="1"/>
  <c r="D55" i="1"/>
  <c r="C55" i="1"/>
  <c r="E53" i="1"/>
  <c r="E52" i="1" s="1"/>
  <c r="D53" i="1"/>
  <c r="C53" i="1"/>
  <c r="D52" i="1"/>
  <c r="E49" i="1"/>
  <c r="E48" i="1" s="1"/>
  <c r="D49" i="1"/>
  <c r="D48" i="1" s="1"/>
  <c r="C49" i="1"/>
  <c r="C48" i="1"/>
  <c r="E46" i="1"/>
  <c r="D46" i="1"/>
  <c r="D45" i="1" s="1"/>
  <c r="C46" i="1"/>
  <c r="C45" i="1" s="1"/>
  <c r="E45" i="1"/>
  <c r="E43" i="1"/>
  <c r="D43" i="1"/>
  <c r="D38" i="1" s="1"/>
  <c r="C43" i="1"/>
  <c r="E41" i="1"/>
  <c r="D41" i="1"/>
  <c r="C41" i="1"/>
  <c r="E39" i="1"/>
  <c r="E38" i="1" s="1"/>
  <c r="E37" i="1" s="1"/>
  <c r="D39" i="1"/>
  <c r="C39" i="1"/>
  <c r="E34" i="1"/>
  <c r="E33" i="1" s="1"/>
  <c r="D34" i="1"/>
  <c r="C34" i="1"/>
  <c r="C33" i="1" s="1"/>
  <c r="D33" i="1"/>
  <c r="E31" i="1"/>
  <c r="D31" i="1"/>
  <c r="C31" i="1"/>
  <c r="E29" i="1"/>
  <c r="D29" i="1"/>
  <c r="C29" i="1"/>
  <c r="E27" i="1"/>
  <c r="D27" i="1"/>
  <c r="D23" i="1" s="1"/>
  <c r="C27" i="1"/>
  <c r="E24" i="1"/>
  <c r="D24" i="1"/>
  <c r="C24" i="1"/>
  <c r="C22" i="1"/>
  <c r="C18" i="1" s="1"/>
  <c r="E18" i="1"/>
  <c r="D18" i="1"/>
  <c r="E12" i="1"/>
  <c r="E11" i="1" s="1"/>
  <c r="D12" i="1"/>
  <c r="D11" i="1" s="1"/>
  <c r="C12" i="1"/>
  <c r="C11" i="1" s="1"/>
  <c r="C58" i="1" l="1"/>
  <c r="C57" i="1" s="1"/>
  <c r="D10" i="1"/>
  <c r="D9" i="1" s="1"/>
  <c r="D168" i="1" s="1"/>
  <c r="E23" i="1"/>
  <c r="E10" i="1" s="1"/>
  <c r="D37" i="1"/>
  <c r="D130" i="1"/>
  <c r="D103" i="1" s="1"/>
  <c r="D102" i="1" s="1"/>
  <c r="E161" i="1"/>
  <c r="C23" i="1"/>
  <c r="C38" i="1"/>
  <c r="C37" i="1" s="1"/>
  <c r="C52" i="1"/>
  <c r="E58" i="1"/>
  <c r="E57" i="1" s="1"/>
  <c r="E36" i="1" s="1"/>
  <c r="E9" i="1" s="1"/>
  <c r="E168" i="1" s="1"/>
  <c r="C107" i="1"/>
  <c r="C130" i="1"/>
  <c r="C103" i="1" s="1"/>
  <c r="C102" i="1" s="1"/>
  <c r="D58" i="1"/>
  <c r="D57" i="1" s="1"/>
  <c r="D36" i="1" s="1"/>
  <c r="E107" i="1"/>
  <c r="D107" i="1"/>
  <c r="C161" i="1"/>
  <c r="D161" i="1"/>
  <c r="C10" i="1"/>
  <c r="E103" i="1"/>
  <c r="E102" i="1" s="1"/>
  <c r="C9" i="1" l="1"/>
  <c r="C168" i="1" s="1"/>
  <c r="C36" i="1"/>
</calcChain>
</file>

<file path=xl/sharedStrings.xml><?xml version="1.0" encoding="utf-8"?>
<sst xmlns="http://schemas.openxmlformats.org/spreadsheetml/2006/main" count="329" uniqueCount="290">
  <si>
    <t xml:space="preserve">                                                                     к приложению № 1 Решения                                          Алексеевской районной Думы</t>
  </si>
  <si>
    <t>от "__"__________2022 г. №______</t>
  </si>
  <si>
    <t>ОБЪЕМ ПОСТУПЛЕНИЯ ДОХОДОВ ПО ОСНОВНЫМ ИСТОЧНИКАМ В БЮДЖЕТ</t>
  </si>
  <si>
    <t xml:space="preserve"> АЛЕКСЕЕВСКОГО МУНИЦИПАЛЬНОГО РАЙОНА НА 2023 И ПЛАНОВЫЙ ПЕРИОД 2024-2025 ГОДОВ.</t>
  </si>
  <si>
    <t>(тыс. руб.)</t>
  </si>
  <si>
    <t>Наименование показателей</t>
  </si>
  <si>
    <t xml:space="preserve">Коды по бюджетной классификации </t>
  </si>
  <si>
    <t>2023 год</t>
  </si>
  <si>
    <t>2024 год</t>
  </si>
  <si>
    <t>2025 год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</si>
  <si>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</si>
  <si>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</si>
  <si>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</si>
  <si>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</si>
  <si>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</si>
  <si>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</si>
  <si>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</si>
  <si>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</si>
  <si>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</si>
  <si>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</si>
  <si>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</si>
  <si>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</si>
  <si>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</si>
  <si>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</si>
  <si>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182 1 01 02040 01 0000 110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</si>
  <si>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</si>
  <si>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</si>
  <si>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</si>
  <si>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</si>
  <si>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</si>
  <si>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</si>
  <si>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</si>
  <si>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</si>
  <si>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</si>
  <si>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</si>
  <si>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</si>
  <si>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</si>
  <si>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</si>
  <si>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</si>
  <si>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</si>
  <si>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</si>
  <si>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</si>
  <si>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</si>
  <si>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</si>
  <si>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>000 1 05 01021 01 0000 110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</si>
  <si>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</si>
  <si>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</si>
  <si>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</si>
  <si>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сельскохозяйственный налог</t>
  </si>
  <si>
    <t>000 1 05 03000 00 0000 110</t>
  </si>
  <si>
    <t>182 1 05 03010 01 0000 110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</si>
  <si>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</si>
  <si>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</si>
  <si>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</si>
  <si>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</si>
  <si>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</si>
  <si>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</si>
  <si>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</si>
  <si>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</si>
  <si>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</si>
  <si>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</si>
  <si>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</si>
  <si>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</si>
  <si>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</si>
  <si>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</si>
  <si>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</si>
  <si>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</si>
  <si>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</si>
  <si>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</si>
  <si>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</si>
  <si>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</si>
  <si>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</si>
  <si>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</si>
  <si>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</si>
  <si>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</si>
  <si>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</si>
  <si>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</si>
  <si>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</si>
  <si>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</si>
  <si>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</si>
  <si>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</si>
  <si>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</si>
  <si>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</si>
  <si>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</si>
  <si>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</si>
  <si>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</si>
  <si>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
</t>
  </si>
  <si>
    <t>048 1 12 01010 01 6000 120</t>
  </si>
  <si>
    <t xml:space="preserve">Плата за размещение отходов производства </t>
  </si>
  <si>
    <t>048 1 12 01041 01 6000 120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</si>
  <si>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</si>
  <si>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</si>
  <si>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</si>
  <si>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</si>
  <si>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</si>
  <si>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</si>
  <si>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</si>
  <si>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</si>
  <si>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</si>
  <si>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</si>
  <si>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</si>
  <si>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</si>
  <si>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</si>
  <si>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803 1 16 01000 01 0000 140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</si>
  <si>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</si>
  <si>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</si>
  <si>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</si>
  <si>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803 1 16 01053 01 0059 140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</si>
  <si>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</si>
  <si>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803 1 16 01053 01 9000 140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</si>
  <si>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</si>
  <si>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902 1 16 01053 01 0035 140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</si>
  <si>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</si>
  <si>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</si>
  <si>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</si>
  <si>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</si>
  <si>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</si>
  <si>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803 1 16 01063 01 0009 140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</si>
  <si>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</si>
  <si>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</si>
  <si>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</si>
  <si>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</si>
  <si>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</si>
  <si>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803 1 16 01073 01 0019 140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</si>
  <si>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</si>
  <si>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</si>
  <si>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</si>
  <si>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803 1 16 01083 01 0037 140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</si>
  <si>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</si>
  <si>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</si>
  <si>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</si>
  <si>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</si>
  <si>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</si>
  <si>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803 1 16 01133 01 9000 140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</si>
  <si>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</si>
  <si>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</si>
  <si>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</si>
  <si>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803 1 16 01153 01 0005 140</t>
  </si>
  <si>
    <t>803 1 16 01153 01 0006 140</t>
  </si>
  <si>
    <t>803 1 16 01153 01 9000 140</t>
  </si>
  <si>
    <t>902 116 01154 01 0000 140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</si>
  <si>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</si>
  <si>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</si>
  <si>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
</t>
  </si>
  <si>
    <t>803 1 16 01173 01 0007 140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</si>
  <si>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</si>
  <si>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</si>
  <si>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</si>
  <si>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</si>
  <si>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</si>
  <si>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803 1 16 01193 01 0005 140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</si>
  <si>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</si>
  <si>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803 1 16 01193 01 0013 140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</si>
  <si>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</si>
  <si>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</si>
  <si>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</si>
  <si>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803 1 16 01193 01 9000 140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</si>
  <si>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</si>
  <si>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</si>
  <si>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</si>
  <si>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</si>
  <si>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</si>
  <si>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803 1 16 01203 01 0008 140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</si>
  <si>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</si>
  <si>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803 1 16 01203 01 9000 140</t>
  </si>
  <si>
    <t>902 1 16 01203 010021 140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</si>
  <si>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</si>
  <si>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</si>
  <si>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</si>
  <si>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</si>
  <si>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</si>
  <si>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</si>
  <si>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</si>
  <si>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</si>
  <si>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</si>
  <si>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844 1 16 10123 01 0000 140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</si>
  <si>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</si>
  <si>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</si>
  <si>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</si>
  <si>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</si>
  <si>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БЕЗВОЗМЕЗДНЫЕ ПОСТУПЛЕНИЯ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</si>
  <si>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</si>
  <si>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</si>
  <si>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</si>
  <si>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</si>
  <si>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</si>
  <si>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</si>
  <si>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000 2 02  15001 00 0000 150</t>
  </si>
  <si>
    <t>Дотации бюджетам муницпальных районов  на выравнивание бюджетной обеспеченности</t>
  </si>
  <si>
    <t>902 2 02 15001 05 0000 150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</si>
  <si>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</si>
  <si>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000 2 02 20000 00 0000 150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</si>
  <si>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</si>
  <si>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</si>
  <si>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</si>
  <si>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</si>
  <si>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</si>
  <si>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</si>
  <si>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</si>
  <si>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</si>
  <si>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</si>
  <si>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</si>
  <si>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</si>
  <si>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902 2 02 25304 05 0000 150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</si>
  <si>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</si>
  <si>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</si>
  <si>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</si>
  <si>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</si>
  <si>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бюджетам на обеспечение комплексного развития сельских территорий</t>
  </si>
  <si>
    <t>000 2 02 25576 00 0000 150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</si>
  <si>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</si>
  <si>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</si>
  <si>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Прочие субсидии , в том числе:</t>
  </si>
  <si>
    <t>000 2 02 29999 05 0000 150</t>
  </si>
  <si>
    <t>Субсидии на обеспечение сбалансированности  местных бюджетов бюджетам муниципальных образований</t>
  </si>
  <si>
    <t>902 2 02 29999 05 0000 150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</si>
  <si>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</si>
  <si>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муницпальных образований на реализацию проектов местных инициатив на 2023 год и плановый период 2024 и 2025 годов</t>
  </si>
  <si>
    <t>Субсидии бюджетам муниципальных образований на содержание объектов благоустройства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</si>
  <si>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</si>
  <si>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</si>
  <si>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</si>
  <si>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</si>
  <si>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</si>
  <si>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Субсидии из областного бюджета бюджетам муницпальных районов  Волгоградской области на возмещение в 2024-2025 годах расходов муниципальным образованиям Волгоградской области на проведение кадастровых работ в отношении земельных участков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</si>
  <si>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</si>
  <si>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Субвенция бюджетам субъектов Российской Федерации и муниципальных образований</t>
  </si>
  <si>
    <t>000 2 02 30000 00 0000 150</t>
  </si>
  <si>
    <t>Субвенции бюджетам муницпальных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</si>
  <si>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</si>
  <si>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</si>
  <si>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902 2 02 30022 05 0000 150</t>
  </si>
  <si>
    <t>Субвенции местным бюджетам на выполнение передаваемых полномочий субъектов Российской Федерации</t>
  </si>
  <si>
    <t xml:space="preserve">000 2 02 30024 00 0000 150 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</si>
  <si>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</si>
  <si>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>902 2 02 30024 05  0000 150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</si>
  <si>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</si>
  <si>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</si>
  <si>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</si>
  <si>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</si>
  <si>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</si>
  <si>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</si>
  <si>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</si>
  <si>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</si>
  <si>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</si>
  <si>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</si>
  <si>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</si>
  <si>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</si>
  <si>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9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</si>
  <si>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</si>
  <si>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</si>
  <si>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t>Субвенции на организацию  и осуществление деятельности по опеке и попечительству"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</si>
  <si>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</si>
  <si>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</si>
  <si>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</si>
  <si>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>902 2 02 30027 05 0000 150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</si>
  <si>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</si>
  <si>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</si>
  <si>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</si>
  <si>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</si>
  <si>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902 2 02 30029 05 0000 150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</si>
  <si>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</si>
  <si>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</si>
  <si>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</si>
  <si>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902 2 02 35120 05 0000 150</t>
  </si>
  <si>
    <t>Субвенции бюджетам на проведение Всероссийской переписи населения в 2021 году</t>
  </si>
  <si>
    <t>000 2 02 35469 00 0000 150</t>
  </si>
  <si>
    <t>Субвенции бюджетам муниципальных районов на проведение Всероссийской переписи населения 2021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</si>
  <si>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</si>
  <si>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</si>
  <si>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</si>
  <si>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</si>
  <si>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</si>
  <si>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Иные  межбюджетные трансферты</t>
  </si>
  <si>
    <t>000 2 02 40000 00 0000 150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</si>
  <si>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</si>
  <si>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000 2 02 40014  00 0000 150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</si>
  <si>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</si>
  <si>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</si>
  <si>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</si>
  <si>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</si>
  <si>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</si>
  <si>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</si>
  <si>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 xml:space="preserve">                    </t>
  </si>
  <si>
    <t>Прочие межбюджетные трансферты, передаваемые бюджетам</t>
  </si>
  <si>
    <t>000 2 02 49999 00 0000 150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</si>
  <si>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</si>
  <si>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90 2 2 02 49999 05 0000 150</t>
  </si>
  <si>
    <t xml:space="preserve">   ИТОГО  ДОХОДОВ</t>
  </si>
  <si>
    <t>Таблица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</si>
</sst>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?"/>
    <numFmt numFmtId="167" formatCode="#,##0.00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91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Border="1" applyAlignment="1"/>
    <xf numFmtId="0" fontId="7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14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0" xfId="0" applyAlignment="1"/>
    <xf numFmtId="164" fontId="6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165" fontId="6" fillId="2" borderId="0" xfId="0" applyNumberFormat="1" applyFont="1" applyFill="1" applyBorder="1" applyAlignment="1">
      <alignment horizontal="right"/>
    </xf>
    <xf numFmtId="49" fontId="15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4" fillId="0" borderId="1" xfId="0" applyNumberFormat="1" applyFont="1" applyBorder="1" applyAlignment="1">
      <alignment horizontal="left" wrapText="1"/>
    </xf>
    <xf numFmtId="0" fontId="14" fillId="0" borderId="1" xfId="0" applyNumberFormat="1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167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 readingOrder="1"/>
    </xf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0" fontId="1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>
      <alignment wrapText="1"/>
    </xf>
    <xf numFmtId="0" fontId="0" fillId="0" borderId="0" xfId="0" applyFill="1"/>
    <xf numFmtId="0" fontId="14" fillId="0" borderId="4" xfId="1" applyNumberFormat="1" applyFont="1" applyFill="1" applyBorder="1" applyAlignment="1" applyProtection="1">
      <alignment vertical="center" wrapText="1"/>
      <protection locked="0"/>
    </xf>
    <xf numFmtId="0" fontId="14" fillId="0" borderId="1" xfId="1" applyNumberFormat="1" applyFont="1" applyFill="1" applyBorder="1" applyAlignment="1" applyProtection="1">
      <alignment vertical="center" wrapText="1" readingOrder="1"/>
      <protection locked="0"/>
    </xf>
    <xf numFmtId="165" fontId="6" fillId="0" borderId="1" xfId="0" applyNumberFormat="1" applyFont="1" applyFill="1" applyBorder="1" applyAlignment="1">
      <alignment horizontal="center" wrapText="1"/>
    </xf>
    <xf numFmtId="0" fontId="14" fillId="0" borderId="4" xfId="0" applyNumberFormat="1" applyFont="1" applyFill="1" applyBorder="1" applyAlignment="1">
      <alignment wrapText="1"/>
    </xf>
    <xf numFmtId="0" fontId="14" fillId="0" borderId="4" xfId="0" applyNumberFormat="1" applyFont="1" applyFill="1" applyBorder="1" applyAlignment="1">
      <alignment vertical="top" wrapText="1"/>
    </xf>
    <xf numFmtId="0" fontId="13" fillId="0" borderId="4" xfId="1" applyNumberFormat="1" applyFont="1" applyFill="1" applyBorder="1" applyAlignment="1" applyProtection="1">
      <alignment vertical="center" wrapText="1" readingOrder="1"/>
      <protection locked="0"/>
    </xf>
    <xf numFmtId="4" fontId="9" fillId="0" borderId="1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  <protection locked="0"/>
    </xf>
    <xf numFmtId="167" fontId="6" fillId="0" borderId="1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view="pageBreakPreview" topLeftCell="A153" zoomScale="98" zoomScaleNormal="100" zoomScaleSheetLayoutView="98" workbookViewId="0">
      <selection activeCell="I12" sqref="I12"/>
    </sheetView>
  </sheetViews>
  <sheetFormatPr defaultRowHeight="15" x14ac:dyDescent="0.25"/>
  <cols>
    <col min="1" max="1" width="55.5703125" style="85" customWidth="1"/>
    <col min="2" max="2" width="35.28515625" customWidth="1"/>
    <col min="3" max="3" width="15.28515625" customWidth="1"/>
    <col min="4" max="4" width="14.7109375" customWidth="1"/>
    <col min="5" max="5" width="14.28515625" customWidth="1"/>
  </cols>
  <sheetData>
    <row r="1" spans="1:10" x14ac:dyDescent="0.25">
      <c r="A1" s="1"/>
      <c r="B1" s="88" t="s">
        <v>289</v>
      </c>
      <c r="C1" s="88"/>
      <c r="D1" s="88"/>
      <c r="E1" s="88"/>
    </row>
    <row r="2" spans="1:10" x14ac:dyDescent="0.25">
      <c r="A2" s="2"/>
      <c r="B2" s="89" t="s">
        <v>0</v>
      </c>
      <c r="C2" s="89"/>
      <c r="D2" s="89"/>
      <c r="E2" s="89"/>
    </row>
    <row r="3" spans="1:10" ht="15.75" x14ac:dyDescent="0.25">
      <c r="A3" s="3"/>
      <c r="B3" s="88" t="s">
        <v>1</v>
      </c>
      <c r="C3" s="88"/>
      <c r="D3" s="88"/>
      <c r="E3" s="88"/>
    </row>
    <row r="4" spans="1:10" ht="15.75" x14ac:dyDescent="0.25">
      <c r="A4" s="90" t="s">
        <v>2</v>
      </c>
      <c r="B4" s="90"/>
      <c r="C4" s="90"/>
      <c r="D4" s="90"/>
      <c r="E4" s="90"/>
      <c r="F4" s="4"/>
    </row>
    <row r="5" spans="1:10" ht="15.75" x14ac:dyDescent="0.25">
      <c r="A5" s="90" t="s">
        <v>3</v>
      </c>
      <c r="B5" s="90"/>
      <c r="C5" s="90"/>
      <c r="D5" s="90"/>
      <c r="E5" s="90"/>
      <c r="F5" s="5"/>
    </row>
    <row r="6" spans="1:10" ht="15.75" x14ac:dyDescent="0.25">
      <c r="A6" s="6"/>
      <c r="B6" s="7"/>
      <c r="C6" s="7"/>
      <c r="D6" s="86" t="s">
        <v>4</v>
      </c>
      <c r="E6" s="87"/>
      <c r="F6" s="4"/>
    </row>
    <row r="7" spans="1:10" ht="28.5" x14ac:dyDescent="0.25">
      <c r="A7" s="8" t="s">
        <v>5</v>
      </c>
      <c r="B7" s="9" t="s">
        <v>6</v>
      </c>
      <c r="C7" s="8" t="s">
        <v>7</v>
      </c>
      <c r="D7" s="8" t="s">
        <v>8</v>
      </c>
      <c r="E7" s="8" t="s">
        <v>9</v>
      </c>
      <c r="G7" s="10"/>
      <c r="H7" s="10"/>
      <c r="I7" s="10"/>
    </row>
    <row r="8" spans="1:10" x14ac:dyDescent="0.25">
      <c r="A8" s="11">
        <v>1</v>
      </c>
      <c r="B8" s="12">
        <v>2</v>
      </c>
      <c r="C8" s="13">
        <v>3</v>
      </c>
      <c r="D8" s="13">
        <v>4</v>
      </c>
      <c r="E8" s="13">
        <v>5</v>
      </c>
    </row>
    <row r="9" spans="1:10" ht="15.75" x14ac:dyDescent="0.25">
      <c r="A9" s="14" t="s">
        <v>10</v>
      </c>
      <c r="B9" s="15" t="s">
        <v>11</v>
      </c>
      <c r="C9" s="16">
        <f>SUM(C10+C36)</f>
        <v>149271.1</v>
      </c>
      <c r="D9" s="16">
        <f>SUM(D10+D36)</f>
        <v>129653.40000000001</v>
      </c>
      <c r="E9" s="16">
        <f>SUM(E10+E36)</f>
        <v>130963.79999999999</v>
      </c>
    </row>
    <row r="10" spans="1:10" ht="15.75" x14ac:dyDescent="0.25">
      <c r="A10" s="14" t="s">
        <v>12</v>
      </c>
      <c r="B10" s="15"/>
      <c r="C10" s="16">
        <f>SUM(C11+C23+C33+C18)</f>
        <v>138798.80000000002</v>
      </c>
      <c r="D10" s="16">
        <f>SUM(D11+D23+D33+D18)</f>
        <v>118877.50000000001</v>
      </c>
      <c r="E10" s="16">
        <f>SUM(E11+E23+E33+E18)</f>
        <v>119824.09999999999</v>
      </c>
    </row>
    <row r="11" spans="1:10" ht="15.75" x14ac:dyDescent="0.25">
      <c r="A11" s="14" t="s">
        <v>13</v>
      </c>
      <c r="B11" s="15" t="s">
        <v>14</v>
      </c>
      <c r="C11" s="16">
        <f>SUM(C12)</f>
        <v>117072.30000000002</v>
      </c>
      <c r="D11" s="16">
        <f>SUM(D12)</f>
        <v>96281.400000000009</v>
      </c>
      <c r="E11" s="16">
        <f>SUM(E12)</f>
        <v>96311.099999999991</v>
      </c>
      <c r="G11" s="17"/>
      <c r="H11" s="17"/>
      <c r="I11" s="17"/>
      <c r="J11" s="17"/>
    </row>
    <row r="12" spans="1:10" ht="15.75" x14ac:dyDescent="0.25">
      <c r="A12" s="14" t="s">
        <v>15</v>
      </c>
      <c r="B12" s="15" t="s">
        <v>16</v>
      </c>
      <c r="C12" s="16">
        <f>SUM(C13+C14+C16+C15+C17)</f>
        <v>117072.30000000002</v>
      </c>
      <c r="D12" s="16">
        <f t="shared" ref="D12:E12" si="0">SUM(D13+D14+D16+D15+D17)</f>
        <v>96281.400000000009</v>
      </c>
      <c r="E12" s="16">
        <f t="shared" si="0"/>
        <v>96311.099999999991</v>
      </c>
    </row>
    <row r="13" spans="1:10" ht="48.75" x14ac:dyDescent="0.25">
      <c r="A13" s="18" t="s">
        <v>17</v>
      </c>
      <c r="B13" s="19" t="s">
        <v>18</v>
      </c>
      <c r="C13" s="20">
        <v>99707.6</v>
      </c>
      <c r="D13" s="20">
        <v>79080.100000000006</v>
      </c>
      <c r="E13" s="20">
        <v>79138.2</v>
      </c>
      <c r="G13" s="21"/>
      <c r="H13" s="21"/>
      <c r="I13" s="21"/>
      <c r="J13" s="21"/>
    </row>
    <row r="14" spans="1:10" ht="72.75" x14ac:dyDescent="0.25">
      <c r="A14" s="18" t="s">
        <v>19</v>
      </c>
      <c r="B14" s="19" t="s">
        <v>20</v>
      </c>
      <c r="C14" s="20">
        <v>469.8</v>
      </c>
      <c r="D14" s="20">
        <v>447.9</v>
      </c>
      <c r="E14" s="20">
        <v>426.7</v>
      </c>
      <c r="G14" s="21"/>
      <c r="H14" s="21"/>
      <c r="I14" s="21"/>
      <c r="J14" s="21"/>
    </row>
    <row r="15" spans="1:10" ht="36.75" x14ac:dyDescent="0.25">
      <c r="A15" s="18" t="s">
        <v>21</v>
      </c>
      <c r="B15" s="19" t="s">
        <v>22</v>
      </c>
      <c r="C15" s="22">
        <v>495.1</v>
      </c>
      <c r="D15" s="20">
        <v>472.1</v>
      </c>
      <c r="E15" s="20">
        <v>449.7</v>
      </c>
      <c r="G15" s="21"/>
      <c r="H15" s="21"/>
      <c r="I15" s="21"/>
      <c r="J15" s="21"/>
    </row>
    <row r="16" spans="1:10" ht="60.75" x14ac:dyDescent="0.25">
      <c r="A16" s="18" t="s">
        <v>23</v>
      </c>
      <c r="B16" s="19" t="s">
        <v>24</v>
      </c>
      <c r="C16" s="22">
        <v>458.5</v>
      </c>
      <c r="D16" s="20">
        <v>476.7</v>
      </c>
      <c r="E16" s="20">
        <v>500.3</v>
      </c>
    </row>
    <row r="17" spans="1:6" ht="96.75" x14ac:dyDescent="0.25">
      <c r="A17" s="23" t="s">
        <v>25</v>
      </c>
      <c r="B17" s="24" t="s">
        <v>26</v>
      </c>
      <c r="C17" s="22">
        <v>15941.3</v>
      </c>
      <c r="D17" s="22">
        <v>15804.6</v>
      </c>
      <c r="E17" s="22">
        <v>15796.2</v>
      </c>
    </row>
    <row r="18" spans="1:6" ht="24.75" x14ac:dyDescent="0.25">
      <c r="A18" s="25" t="s">
        <v>27</v>
      </c>
      <c r="B18" s="26" t="s">
        <v>28</v>
      </c>
      <c r="C18" s="16">
        <f>SUM(C19:C22)</f>
        <v>10191.500000000002</v>
      </c>
      <c r="D18" s="16">
        <f>SUM(D19:D22)</f>
        <v>10701.1</v>
      </c>
      <c r="E18" s="16">
        <f>SUM(E19:E22)</f>
        <v>11449.999999999998</v>
      </c>
      <c r="F18" s="27"/>
    </row>
    <row r="19" spans="1:6" ht="72.75" x14ac:dyDescent="0.25">
      <c r="A19" s="18" t="s">
        <v>29</v>
      </c>
      <c r="B19" s="28" t="s">
        <v>30</v>
      </c>
      <c r="C19" s="22">
        <v>4606.5</v>
      </c>
      <c r="D19" s="22">
        <v>4836.8999999999996</v>
      </c>
      <c r="E19" s="22">
        <v>5175.3999999999996</v>
      </c>
    </row>
    <row r="20" spans="1:6" ht="84.75" x14ac:dyDescent="0.25">
      <c r="A20" s="29" t="s">
        <v>31</v>
      </c>
      <c r="B20" s="28" t="s">
        <v>32</v>
      </c>
      <c r="C20" s="22">
        <v>30.6</v>
      </c>
      <c r="D20" s="22">
        <v>32.1</v>
      </c>
      <c r="E20" s="22">
        <v>34.299999999999997</v>
      </c>
    </row>
    <row r="21" spans="1:6" ht="72" x14ac:dyDescent="0.25">
      <c r="A21" s="30" t="s">
        <v>33</v>
      </c>
      <c r="B21" s="28" t="s">
        <v>34</v>
      </c>
      <c r="C21" s="22">
        <v>6135.3</v>
      </c>
      <c r="D21" s="22">
        <v>6442</v>
      </c>
      <c r="E21" s="22">
        <v>6892.9</v>
      </c>
    </row>
    <row r="22" spans="1:6" ht="72" x14ac:dyDescent="0.25">
      <c r="A22" s="31" t="s">
        <v>35</v>
      </c>
      <c r="B22" s="28" t="s">
        <v>36</v>
      </c>
      <c r="C22" s="22">
        <f>-580.9</f>
        <v>-580.9</v>
      </c>
      <c r="D22" s="22">
        <v>-609.9</v>
      </c>
      <c r="E22" s="22">
        <v>-652.6</v>
      </c>
    </row>
    <row r="23" spans="1:6" ht="15.75" x14ac:dyDescent="0.25">
      <c r="A23" s="14" t="s">
        <v>37</v>
      </c>
      <c r="B23" s="15" t="s">
        <v>38</v>
      </c>
      <c r="C23" s="16">
        <f>SUM(C27+C29+C31)+C24</f>
        <v>9813</v>
      </c>
      <c r="D23" s="16">
        <f t="shared" ref="D23:E23" si="1">SUM(D27+D29+D31)+D24</f>
        <v>10104</v>
      </c>
      <c r="E23" s="16">
        <f t="shared" si="1"/>
        <v>10191</v>
      </c>
    </row>
    <row r="24" spans="1:6" ht="24.75" x14ac:dyDescent="0.25">
      <c r="A24" s="14" t="s">
        <v>39</v>
      </c>
      <c r="B24" s="15" t="s">
        <v>40</v>
      </c>
      <c r="C24" s="16">
        <f>C25+C26</f>
        <v>682</v>
      </c>
      <c r="D24" s="16">
        <f t="shared" ref="D24:E24" si="2">D25+D26</f>
        <v>827</v>
      </c>
      <c r="E24" s="16">
        <f t="shared" si="2"/>
        <v>914</v>
      </c>
    </row>
    <row r="25" spans="1:6" ht="24.75" x14ac:dyDescent="0.25">
      <c r="A25" s="32" t="s">
        <v>41</v>
      </c>
      <c r="B25" s="19" t="s">
        <v>42</v>
      </c>
      <c r="C25" s="22">
        <v>518</v>
      </c>
      <c r="D25" s="22">
        <v>625</v>
      </c>
      <c r="E25" s="22">
        <v>695</v>
      </c>
    </row>
    <row r="26" spans="1:6" ht="36.75" x14ac:dyDescent="0.25">
      <c r="A26" s="32" t="s">
        <v>43</v>
      </c>
      <c r="B26" s="19" t="s">
        <v>44</v>
      </c>
      <c r="C26" s="22">
        <v>164</v>
      </c>
      <c r="D26" s="22">
        <v>202</v>
      </c>
      <c r="E26" s="22">
        <v>219</v>
      </c>
    </row>
    <row r="27" spans="1:6" ht="24.75" hidden="1" x14ac:dyDescent="0.25">
      <c r="A27" s="14" t="s">
        <v>45</v>
      </c>
      <c r="B27" s="15" t="s">
        <v>46</v>
      </c>
      <c r="C27" s="16">
        <f>C28</f>
        <v>0</v>
      </c>
      <c r="D27" s="16">
        <f>D28</f>
        <v>0</v>
      </c>
      <c r="E27" s="16">
        <f>E28</f>
        <v>0</v>
      </c>
    </row>
    <row r="28" spans="1:6" ht="15.75" hidden="1" x14ac:dyDescent="0.25">
      <c r="A28" s="32" t="s">
        <v>45</v>
      </c>
      <c r="B28" s="19" t="s">
        <v>47</v>
      </c>
      <c r="C28" s="22"/>
      <c r="D28" s="22">
        <v>0</v>
      </c>
      <c r="E28" s="22">
        <v>0</v>
      </c>
    </row>
    <row r="29" spans="1:6" ht="15.75" x14ac:dyDescent="0.25">
      <c r="A29" s="14" t="s">
        <v>48</v>
      </c>
      <c r="B29" s="15" t="s">
        <v>49</v>
      </c>
      <c r="C29" s="16">
        <f>C30</f>
        <v>7575</v>
      </c>
      <c r="D29" s="16">
        <f>D30</f>
        <v>7659</v>
      </c>
      <c r="E29" s="16">
        <f>E30</f>
        <v>7659</v>
      </c>
    </row>
    <row r="30" spans="1:6" ht="15.75" x14ac:dyDescent="0.25">
      <c r="A30" s="32" t="s">
        <v>48</v>
      </c>
      <c r="B30" s="24" t="s">
        <v>50</v>
      </c>
      <c r="C30" s="22">
        <v>7575</v>
      </c>
      <c r="D30" s="22">
        <v>7659</v>
      </c>
      <c r="E30" s="22">
        <v>7659</v>
      </c>
    </row>
    <row r="31" spans="1:6" ht="24.75" x14ac:dyDescent="0.25">
      <c r="A31" s="14" t="s">
        <v>51</v>
      </c>
      <c r="B31" s="26" t="s">
        <v>52</v>
      </c>
      <c r="C31" s="16">
        <f>C32</f>
        <v>1556</v>
      </c>
      <c r="D31" s="16">
        <f>D32</f>
        <v>1618</v>
      </c>
      <c r="E31" s="16">
        <f>E32</f>
        <v>1618</v>
      </c>
    </row>
    <row r="32" spans="1:6" ht="24.75" x14ac:dyDescent="0.25">
      <c r="A32" s="32" t="s">
        <v>53</v>
      </c>
      <c r="B32" s="24" t="s">
        <v>54</v>
      </c>
      <c r="C32" s="22">
        <v>1556</v>
      </c>
      <c r="D32" s="22">
        <v>1618</v>
      </c>
      <c r="E32" s="22">
        <v>1618</v>
      </c>
    </row>
    <row r="33" spans="1:5" ht="15.75" x14ac:dyDescent="0.25">
      <c r="A33" s="14" t="s">
        <v>55</v>
      </c>
      <c r="B33" s="15" t="s">
        <v>56</v>
      </c>
      <c r="C33" s="16">
        <f t="shared" ref="C33:E34" si="3">SUM(C34)</f>
        <v>1722</v>
      </c>
      <c r="D33" s="16">
        <f t="shared" si="3"/>
        <v>1791</v>
      </c>
      <c r="E33" s="16">
        <f t="shared" si="3"/>
        <v>1872</v>
      </c>
    </row>
    <row r="34" spans="1:5" ht="24.75" x14ac:dyDescent="0.25">
      <c r="A34" s="32" t="s">
        <v>57</v>
      </c>
      <c r="B34" s="19" t="s">
        <v>58</v>
      </c>
      <c r="C34" s="22">
        <f t="shared" si="3"/>
        <v>1722</v>
      </c>
      <c r="D34" s="22">
        <f t="shared" si="3"/>
        <v>1791</v>
      </c>
      <c r="E34" s="22">
        <f t="shared" si="3"/>
        <v>1872</v>
      </c>
    </row>
    <row r="35" spans="1:5" ht="36.75" x14ac:dyDescent="0.25">
      <c r="A35" s="32" t="s">
        <v>59</v>
      </c>
      <c r="B35" s="19" t="s">
        <v>60</v>
      </c>
      <c r="C35" s="22">
        <v>1722</v>
      </c>
      <c r="D35" s="22">
        <v>1791</v>
      </c>
      <c r="E35" s="22">
        <v>1872</v>
      </c>
    </row>
    <row r="36" spans="1:5" ht="15.75" x14ac:dyDescent="0.25">
      <c r="A36" s="14" t="s">
        <v>61</v>
      </c>
      <c r="B36" s="19"/>
      <c r="C36" s="16">
        <f>SUM(C37+C48+C52+C57)</f>
        <v>10472.299999999999</v>
      </c>
      <c r="D36" s="16">
        <f>SUM(D37+D48+D52+D57)</f>
        <v>10775.9</v>
      </c>
      <c r="E36" s="16">
        <f>SUM(E37+E48+E52+E57)</f>
        <v>11139.7</v>
      </c>
    </row>
    <row r="37" spans="1:5" ht="24.75" x14ac:dyDescent="0.25">
      <c r="A37" s="14" t="s">
        <v>62</v>
      </c>
      <c r="B37" s="15" t="s">
        <v>63</v>
      </c>
      <c r="C37" s="16">
        <f>SUM(C38+C45)</f>
        <v>8371</v>
      </c>
      <c r="D37" s="16">
        <f>SUM(D38+D45)</f>
        <v>8463</v>
      </c>
      <c r="E37" s="16">
        <f>SUM(E38+E45)</f>
        <v>8572</v>
      </c>
    </row>
    <row r="38" spans="1:5" ht="60.75" x14ac:dyDescent="0.25">
      <c r="A38" s="33" t="s">
        <v>64</v>
      </c>
      <c r="B38" s="19" t="s">
        <v>65</v>
      </c>
      <c r="C38" s="22">
        <f>C39+C41+C43</f>
        <v>8365</v>
      </c>
      <c r="D38" s="22">
        <f t="shared" ref="D38:E38" si="4">D39+D41+D43</f>
        <v>8456</v>
      </c>
      <c r="E38" s="22">
        <f t="shared" si="4"/>
        <v>8565</v>
      </c>
    </row>
    <row r="39" spans="1:5" ht="48.75" x14ac:dyDescent="0.25">
      <c r="A39" s="34" t="s">
        <v>66</v>
      </c>
      <c r="B39" s="24" t="s">
        <v>67</v>
      </c>
      <c r="C39" s="22">
        <f>C40</f>
        <v>6325</v>
      </c>
      <c r="D39" s="22">
        <f t="shared" ref="D39:E39" si="5">D40</f>
        <v>6375</v>
      </c>
      <c r="E39" s="22">
        <f t="shared" si="5"/>
        <v>6425</v>
      </c>
    </row>
    <row r="40" spans="1:5" ht="60.75" x14ac:dyDescent="0.25">
      <c r="A40" s="35" t="s">
        <v>68</v>
      </c>
      <c r="B40" s="24" t="s">
        <v>69</v>
      </c>
      <c r="C40" s="22">
        <v>6325</v>
      </c>
      <c r="D40" s="22">
        <v>6375</v>
      </c>
      <c r="E40" s="22">
        <v>6425</v>
      </c>
    </row>
    <row r="41" spans="1:5" ht="60.75" x14ac:dyDescent="0.25">
      <c r="A41" s="32" t="s">
        <v>70</v>
      </c>
      <c r="B41" s="19" t="s">
        <v>71</v>
      </c>
      <c r="C41" s="22">
        <f>C42</f>
        <v>1650</v>
      </c>
      <c r="D41" s="22">
        <f t="shared" ref="D41:E41" si="6">D42</f>
        <v>1700</v>
      </c>
      <c r="E41" s="22">
        <f t="shared" si="6"/>
        <v>1750</v>
      </c>
    </row>
    <row r="42" spans="1:5" ht="48.75" x14ac:dyDescent="0.25">
      <c r="A42" s="32" t="s">
        <v>72</v>
      </c>
      <c r="B42" s="19" t="s">
        <v>73</v>
      </c>
      <c r="C42" s="22">
        <v>1650</v>
      </c>
      <c r="D42" s="22">
        <v>1700</v>
      </c>
      <c r="E42" s="22">
        <v>1750</v>
      </c>
    </row>
    <row r="43" spans="1:5" ht="60.75" x14ac:dyDescent="0.25">
      <c r="A43" s="34" t="s">
        <v>74</v>
      </c>
      <c r="B43" s="19" t="s">
        <v>75</v>
      </c>
      <c r="C43" s="22">
        <f>C44</f>
        <v>390</v>
      </c>
      <c r="D43" s="22">
        <f t="shared" ref="D43:E43" si="7">D44</f>
        <v>381</v>
      </c>
      <c r="E43" s="22">
        <f t="shared" si="7"/>
        <v>390</v>
      </c>
    </row>
    <row r="44" spans="1:5" ht="48.75" x14ac:dyDescent="0.25">
      <c r="A44" s="32" t="s">
        <v>76</v>
      </c>
      <c r="B44" s="19" t="s">
        <v>77</v>
      </c>
      <c r="C44" s="22">
        <v>390</v>
      </c>
      <c r="D44" s="22">
        <v>381</v>
      </c>
      <c r="E44" s="22">
        <v>390</v>
      </c>
    </row>
    <row r="45" spans="1:5" ht="60.75" x14ac:dyDescent="0.25">
      <c r="A45" s="36" t="s">
        <v>78</v>
      </c>
      <c r="B45" s="19" t="s">
        <v>79</v>
      </c>
      <c r="C45" s="22">
        <f>C46</f>
        <v>6</v>
      </c>
      <c r="D45" s="22">
        <f t="shared" ref="D45:E46" si="8">D46</f>
        <v>7</v>
      </c>
      <c r="E45" s="22">
        <f t="shared" si="8"/>
        <v>7</v>
      </c>
    </row>
    <row r="46" spans="1:5" ht="60.75" x14ac:dyDescent="0.25">
      <c r="A46" s="36" t="s">
        <v>78</v>
      </c>
      <c r="B46" s="19" t="s">
        <v>80</v>
      </c>
      <c r="C46" s="22">
        <f>C47</f>
        <v>6</v>
      </c>
      <c r="D46" s="22">
        <f t="shared" si="8"/>
        <v>7</v>
      </c>
      <c r="E46" s="22">
        <f t="shared" si="8"/>
        <v>7</v>
      </c>
    </row>
    <row r="47" spans="1:5" ht="60.75" x14ac:dyDescent="0.25">
      <c r="A47" s="36" t="s">
        <v>78</v>
      </c>
      <c r="B47" s="19" t="s">
        <v>81</v>
      </c>
      <c r="C47" s="22">
        <v>6</v>
      </c>
      <c r="D47" s="22">
        <v>7</v>
      </c>
      <c r="E47" s="22">
        <v>7</v>
      </c>
    </row>
    <row r="48" spans="1:5" ht="15.75" x14ac:dyDescent="0.25">
      <c r="A48" s="14" t="s">
        <v>82</v>
      </c>
      <c r="B48" s="15" t="s">
        <v>83</v>
      </c>
      <c r="C48" s="16">
        <f>C49</f>
        <v>750</v>
      </c>
      <c r="D48" s="16">
        <f>D49</f>
        <v>875</v>
      </c>
      <c r="E48" s="16">
        <f>E49</f>
        <v>910</v>
      </c>
    </row>
    <row r="49" spans="1:5" ht="15.75" x14ac:dyDescent="0.25">
      <c r="A49" s="32" t="s">
        <v>84</v>
      </c>
      <c r="B49" s="19" t="s">
        <v>85</v>
      </c>
      <c r="C49" s="22">
        <f>C50+C51</f>
        <v>750</v>
      </c>
      <c r="D49" s="22">
        <f>D50+D51</f>
        <v>875</v>
      </c>
      <c r="E49" s="22">
        <f>E50+E51</f>
        <v>910</v>
      </c>
    </row>
    <row r="50" spans="1:5" ht="25.5" customHeight="1" x14ac:dyDescent="0.25">
      <c r="A50" s="37" t="s">
        <v>86</v>
      </c>
      <c r="B50" s="19" t="s">
        <v>87</v>
      </c>
      <c r="C50" s="22">
        <v>50</v>
      </c>
      <c r="D50" s="22">
        <v>75</v>
      </c>
      <c r="E50" s="22">
        <v>80</v>
      </c>
    </row>
    <row r="51" spans="1:5" ht="15.75" x14ac:dyDescent="0.25">
      <c r="A51" s="32" t="s">
        <v>88</v>
      </c>
      <c r="B51" s="19" t="s">
        <v>89</v>
      </c>
      <c r="C51" s="22">
        <v>700</v>
      </c>
      <c r="D51" s="22">
        <v>800</v>
      </c>
      <c r="E51" s="22">
        <v>830</v>
      </c>
    </row>
    <row r="52" spans="1:5" ht="15.75" x14ac:dyDescent="0.25">
      <c r="A52" s="14" t="s">
        <v>90</v>
      </c>
      <c r="B52" s="15" t="s">
        <v>91</v>
      </c>
      <c r="C52" s="16">
        <f>SUM(C53+C55)</f>
        <v>696</v>
      </c>
      <c r="D52" s="16">
        <f>SUM(D53+D55)</f>
        <v>746</v>
      </c>
      <c r="E52" s="16">
        <f>SUM(E53+E55)</f>
        <v>926</v>
      </c>
    </row>
    <row r="53" spans="1:5" ht="60.75" x14ac:dyDescent="0.25">
      <c r="A53" s="36" t="s">
        <v>92</v>
      </c>
      <c r="B53" s="19" t="s">
        <v>93</v>
      </c>
      <c r="C53" s="22">
        <f>SUM(C54)</f>
        <v>400</v>
      </c>
      <c r="D53" s="22">
        <f>SUM(D54)</f>
        <v>450</v>
      </c>
      <c r="E53" s="22">
        <f>SUM(E54)</f>
        <v>630</v>
      </c>
    </row>
    <row r="54" spans="1:5" ht="60.75" x14ac:dyDescent="0.25">
      <c r="A54" s="33" t="s">
        <v>94</v>
      </c>
      <c r="B54" s="19" t="s">
        <v>95</v>
      </c>
      <c r="C54" s="22">
        <v>400</v>
      </c>
      <c r="D54" s="22">
        <v>450</v>
      </c>
      <c r="E54" s="22">
        <v>630</v>
      </c>
    </row>
    <row r="55" spans="1:5" ht="24" x14ac:dyDescent="0.25">
      <c r="A55" s="38" t="s">
        <v>96</v>
      </c>
      <c r="B55" s="19" t="s">
        <v>97</v>
      </c>
      <c r="C55" s="22">
        <f>C56</f>
        <v>296</v>
      </c>
      <c r="D55" s="22">
        <f>D56</f>
        <v>296</v>
      </c>
      <c r="E55" s="22">
        <f>E56</f>
        <v>296</v>
      </c>
    </row>
    <row r="56" spans="1:5" ht="36.75" x14ac:dyDescent="0.25">
      <c r="A56" s="18" t="s">
        <v>98</v>
      </c>
      <c r="B56" s="39" t="s">
        <v>99</v>
      </c>
      <c r="C56" s="22">
        <v>296</v>
      </c>
      <c r="D56" s="22">
        <v>296</v>
      </c>
      <c r="E56" s="22">
        <v>296</v>
      </c>
    </row>
    <row r="57" spans="1:5" ht="15.75" x14ac:dyDescent="0.25">
      <c r="A57" s="14" t="s">
        <v>100</v>
      </c>
      <c r="B57" s="15" t="s">
        <v>101</v>
      </c>
      <c r="C57" s="16">
        <f>C58</f>
        <v>655.29999999999995</v>
      </c>
      <c r="D57" s="16">
        <f t="shared" ref="D57:E57" si="9">D58</f>
        <v>691.9</v>
      </c>
      <c r="E57" s="16">
        <f t="shared" si="9"/>
        <v>731.7</v>
      </c>
    </row>
    <row r="58" spans="1:5" ht="24.75" x14ac:dyDescent="0.25">
      <c r="A58" s="18" t="s">
        <v>102</v>
      </c>
      <c r="B58" s="39" t="s">
        <v>103</v>
      </c>
      <c r="C58" s="16">
        <f>C59+C64+C67+C70+C73+C75+C83+C88+C93+C100+C80</f>
        <v>655.29999999999995</v>
      </c>
      <c r="D58" s="16">
        <f t="shared" ref="D58:E58" si="10">D59+D64+D67+D70+D73+D75+D83+D88+D93+D100+D80</f>
        <v>691.9</v>
      </c>
      <c r="E58" s="16">
        <f t="shared" si="10"/>
        <v>731.7</v>
      </c>
    </row>
    <row r="59" spans="1:5" ht="48.75" x14ac:dyDescent="0.25">
      <c r="A59" s="25" t="s">
        <v>104</v>
      </c>
      <c r="B59" s="40" t="s">
        <v>105</v>
      </c>
      <c r="C59" s="16">
        <f>C60+C61+C62+C63</f>
        <v>18.5</v>
      </c>
      <c r="D59" s="16">
        <f t="shared" ref="D59:E59" si="11">D60+D61+D62+D63</f>
        <v>21.2</v>
      </c>
      <c r="E59" s="16">
        <f t="shared" si="11"/>
        <v>25</v>
      </c>
    </row>
    <row r="60" spans="1:5" ht="84.75" x14ac:dyDescent="0.25">
      <c r="A60" s="23" t="s">
        <v>106</v>
      </c>
      <c r="B60" s="41" t="s">
        <v>107</v>
      </c>
      <c r="C60" s="20">
        <v>12</v>
      </c>
      <c r="D60" s="20">
        <v>14</v>
      </c>
      <c r="E60" s="20">
        <v>17</v>
      </c>
    </row>
    <row r="61" spans="1:5" ht="60.75" x14ac:dyDescent="0.25">
      <c r="A61" s="23" t="s">
        <v>108</v>
      </c>
      <c r="B61" s="41" t="s">
        <v>109</v>
      </c>
      <c r="C61" s="20">
        <v>1.5</v>
      </c>
      <c r="D61" s="20">
        <v>1.7</v>
      </c>
      <c r="E61" s="20">
        <v>2</v>
      </c>
    </row>
    <row r="62" spans="1:5" ht="96.75" x14ac:dyDescent="0.25">
      <c r="A62" s="23" t="s">
        <v>110</v>
      </c>
      <c r="B62" s="41" t="s">
        <v>111</v>
      </c>
      <c r="C62" s="20">
        <v>5</v>
      </c>
      <c r="D62" s="20">
        <v>5.5</v>
      </c>
      <c r="E62" s="20">
        <v>6</v>
      </c>
    </row>
    <row r="63" spans="1:5" ht="84.75" hidden="1" x14ac:dyDescent="0.25">
      <c r="A63" s="23" t="s">
        <v>112</v>
      </c>
      <c r="B63" s="41" t="s">
        <v>113</v>
      </c>
      <c r="C63" s="20"/>
      <c r="D63" s="20"/>
      <c r="E63" s="20"/>
    </row>
    <row r="64" spans="1:5" ht="60.75" hidden="1" x14ac:dyDescent="0.25">
      <c r="A64" s="25" t="s">
        <v>114</v>
      </c>
      <c r="B64" s="40" t="s">
        <v>115</v>
      </c>
      <c r="C64" s="16">
        <f>C65+C66</f>
        <v>0</v>
      </c>
      <c r="D64" s="16">
        <f t="shared" ref="D64:E64" si="12">D65+D66</f>
        <v>0</v>
      </c>
      <c r="E64" s="16">
        <f t="shared" si="12"/>
        <v>0</v>
      </c>
    </row>
    <row r="65" spans="1:5" ht="96.75" hidden="1" x14ac:dyDescent="0.25">
      <c r="A65" s="18" t="s">
        <v>116</v>
      </c>
      <c r="B65" s="39" t="s">
        <v>117</v>
      </c>
      <c r="C65" s="22"/>
      <c r="D65" s="22"/>
      <c r="E65" s="22"/>
    </row>
    <row r="66" spans="1:5" ht="72.75" hidden="1" x14ac:dyDescent="0.25">
      <c r="A66" s="18" t="s">
        <v>118</v>
      </c>
      <c r="B66" s="39" t="s">
        <v>119</v>
      </c>
      <c r="C66" s="22"/>
      <c r="D66" s="22"/>
      <c r="E66" s="22"/>
    </row>
    <row r="67" spans="1:5" ht="48.75" x14ac:dyDescent="0.25">
      <c r="A67" s="25" t="s">
        <v>120</v>
      </c>
      <c r="B67" s="40" t="s">
        <v>121</v>
      </c>
      <c r="C67" s="16">
        <f>C68+C69</f>
        <v>35</v>
      </c>
      <c r="D67" s="16">
        <f t="shared" ref="D67:E67" si="13">D68+D69</f>
        <v>38</v>
      </c>
      <c r="E67" s="16">
        <f t="shared" si="13"/>
        <v>41</v>
      </c>
    </row>
    <row r="68" spans="1:5" ht="60.75" x14ac:dyDescent="0.25">
      <c r="A68" s="18" t="s">
        <v>122</v>
      </c>
      <c r="B68" s="39" t="s">
        <v>123</v>
      </c>
      <c r="C68" s="22">
        <v>35</v>
      </c>
      <c r="D68" s="22">
        <v>38</v>
      </c>
      <c r="E68" s="22">
        <v>41</v>
      </c>
    </row>
    <row r="69" spans="1:5" ht="60.75" hidden="1" x14ac:dyDescent="0.25">
      <c r="A69" s="18" t="s">
        <v>122</v>
      </c>
      <c r="B69" s="39" t="s">
        <v>124</v>
      </c>
      <c r="C69" s="22"/>
      <c r="D69" s="22"/>
      <c r="E69" s="22"/>
    </row>
    <row r="70" spans="1:5" ht="48.75" x14ac:dyDescent="0.25">
      <c r="A70" s="25" t="s">
        <v>125</v>
      </c>
      <c r="B70" s="40" t="s">
        <v>126</v>
      </c>
      <c r="C70" s="16">
        <f>C71+C72</f>
        <v>43</v>
      </c>
      <c r="D70" s="16">
        <f t="shared" ref="D70:E70" si="14">D71+D72</f>
        <v>45</v>
      </c>
      <c r="E70" s="16">
        <f t="shared" si="14"/>
        <v>47</v>
      </c>
    </row>
    <row r="71" spans="1:5" ht="48.75" x14ac:dyDescent="0.25">
      <c r="A71" s="18" t="s">
        <v>125</v>
      </c>
      <c r="B71" s="39" t="s">
        <v>127</v>
      </c>
      <c r="C71" s="22">
        <v>43</v>
      </c>
      <c r="D71" s="22">
        <v>45</v>
      </c>
      <c r="E71" s="22">
        <v>47</v>
      </c>
    </row>
    <row r="72" spans="1:5" ht="84" hidden="1" x14ac:dyDescent="0.25">
      <c r="A72" s="38" t="s">
        <v>128</v>
      </c>
      <c r="B72" s="39" t="s">
        <v>129</v>
      </c>
      <c r="C72" s="22"/>
      <c r="D72" s="22"/>
      <c r="E72" s="22"/>
    </row>
    <row r="73" spans="1:5" ht="48.75" x14ac:dyDescent="0.25">
      <c r="A73" s="25" t="s">
        <v>130</v>
      </c>
      <c r="B73" s="40" t="s">
        <v>131</v>
      </c>
      <c r="C73" s="16">
        <f>C74</f>
        <v>20</v>
      </c>
      <c r="D73" s="16">
        <f t="shared" ref="D73:E73" si="15">D74</f>
        <v>22</v>
      </c>
      <c r="E73" s="16">
        <f t="shared" si="15"/>
        <v>23</v>
      </c>
    </row>
    <row r="74" spans="1:5" ht="60" x14ac:dyDescent="0.25">
      <c r="A74" s="38" t="s">
        <v>132</v>
      </c>
      <c r="B74" s="39" t="s">
        <v>133</v>
      </c>
      <c r="C74" s="22">
        <v>20</v>
      </c>
      <c r="D74" s="22">
        <v>22</v>
      </c>
      <c r="E74" s="22">
        <v>23</v>
      </c>
    </row>
    <row r="75" spans="1:5" ht="48.75" x14ac:dyDescent="0.25">
      <c r="A75" s="25" t="s">
        <v>134</v>
      </c>
      <c r="B75" s="40" t="s">
        <v>135</v>
      </c>
      <c r="C75" s="16">
        <f>C76+C77+C78+C79</f>
        <v>48.3</v>
      </c>
      <c r="D75" s="16">
        <f t="shared" ref="D75:E75" si="16">D76+D77+D78+D79</f>
        <v>54.7</v>
      </c>
      <c r="E75" s="16">
        <f t="shared" si="16"/>
        <v>58</v>
      </c>
    </row>
    <row r="76" spans="1:5" ht="60" x14ac:dyDescent="0.25">
      <c r="A76" s="38" t="s">
        <v>136</v>
      </c>
      <c r="B76" s="39" t="s">
        <v>137</v>
      </c>
      <c r="C76" s="22">
        <v>0.5</v>
      </c>
      <c r="D76" s="22">
        <v>0.7</v>
      </c>
      <c r="E76" s="22">
        <v>1</v>
      </c>
    </row>
    <row r="77" spans="1:5" ht="48.75" x14ac:dyDescent="0.25">
      <c r="A77" s="18" t="s">
        <v>134</v>
      </c>
      <c r="B77" s="39" t="s">
        <v>138</v>
      </c>
      <c r="C77" s="22">
        <v>9</v>
      </c>
      <c r="D77" s="22">
        <v>9.5</v>
      </c>
      <c r="E77" s="22">
        <v>10</v>
      </c>
    </row>
    <row r="78" spans="1:5" ht="48.75" x14ac:dyDescent="0.25">
      <c r="A78" s="18" t="s">
        <v>134</v>
      </c>
      <c r="B78" s="39" t="s">
        <v>139</v>
      </c>
      <c r="C78" s="22">
        <v>0.8</v>
      </c>
      <c r="D78" s="22">
        <v>1.5</v>
      </c>
      <c r="E78" s="22">
        <v>2</v>
      </c>
    </row>
    <row r="79" spans="1:5" ht="84.75" x14ac:dyDescent="0.25">
      <c r="A79" s="23" t="s">
        <v>112</v>
      </c>
      <c r="B79" s="41" t="s">
        <v>140</v>
      </c>
      <c r="C79" s="22">
        <v>38</v>
      </c>
      <c r="D79" s="22">
        <v>43</v>
      </c>
      <c r="E79" s="22">
        <v>45</v>
      </c>
    </row>
    <row r="80" spans="1:5" ht="48.75" x14ac:dyDescent="0.25">
      <c r="A80" s="25" t="s">
        <v>141</v>
      </c>
      <c r="B80" s="40" t="s">
        <v>142</v>
      </c>
      <c r="C80" s="16">
        <f>C82+C81</f>
        <v>3</v>
      </c>
      <c r="D80" s="16">
        <f t="shared" ref="D80:E80" si="17">D82+D81</f>
        <v>4</v>
      </c>
      <c r="E80" s="16">
        <f t="shared" si="17"/>
        <v>4.7</v>
      </c>
    </row>
    <row r="81" spans="1:5" ht="120" x14ac:dyDescent="0.25">
      <c r="A81" s="42" t="s">
        <v>143</v>
      </c>
      <c r="B81" s="39" t="s">
        <v>144</v>
      </c>
      <c r="C81" s="22">
        <v>2.5</v>
      </c>
      <c r="D81" s="22">
        <v>3</v>
      </c>
      <c r="E81" s="22">
        <v>3.2</v>
      </c>
    </row>
    <row r="82" spans="1:5" ht="60" x14ac:dyDescent="0.25">
      <c r="A82" s="42" t="s">
        <v>145</v>
      </c>
      <c r="B82" s="39" t="s">
        <v>146</v>
      </c>
      <c r="C82" s="22">
        <v>0.5</v>
      </c>
      <c r="D82" s="22">
        <v>1</v>
      </c>
      <c r="E82" s="22">
        <v>1.5</v>
      </c>
    </row>
    <row r="83" spans="1:5" ht="36" x14ac:dyDescent="0.25">
      <c r="A83" s="43" t="s">
        <v>147</v>
      </c>
      <c r="B83" s="40" t="s">
        <v>148</v>
      </c>
      <c r="C83" s="16">
        <f>C84+C85+C86+C87</f>
        <v>218</v>
      </c>
      <c r="D83" s="16">
        <f>D84+D85+D86+D87</f>
        <v>224</v>
      </c>
      <c r="E83" s="16">
        <f>E84+E85+E86+E87</f>
        <v>232</v>
      </c>
    </row>
    <row r="84" spans="1:5" ht="132" x14ac:dyDescent="0.25">
      <c r="A84" s="42" t="s">
        <v>149</v>
      </c>
      <c r="B84" s="39" t="s">
        <v>150</v>
      </c>
      <c r="C84" s="22">
        <v>115</v>
      </c>
      <c r="D84" s="22">
        <v>117</v>
      </c>
      <c r="E84" s="22">
        <v>120</v>
      </c>
    </row>
    <row r="85" spans="1:5" ht="72" x14ac:dyDescent="0.25">
      <c r="A85" s="42" t="s">
        <v>151</v>
      </c>
      <c r="B85" s="39" t="s">
        <v>152</v>
      </c>
      <c r="C85" s="22">
        <v>8</v>
      </c>
      <c r="D85" s="22">
        <v>10</v>
      </c>
      <c r="E85" s="22">
        <v>12</v>
      </c>
    </row>
    <row r="86" spans="1:5" ht="96" x14ac:dyDescent="0.25">
      <c r="A86" s="42" t="s">
        <v>153</v>
      </c>
      <c r="B86" s="39" t="s">
        <v>154</v>
      </c>
      <c r="C86" s="22">
        <v>95</v>
      </c>
      <c r="D86" s="22">
        <v>97</v>
      </c>
      <c r="E86" s="22">
        <v>100</v>
      </c>
    </row>
    <row r="87" spans="1:5" ht="60" hidden="1" x14ac:dyDescent="0.25">
      <c r="A87" s="42" t="s">
        <v>155</v>
      </c>
      <c r="B87" s="39" t="s">
        <v>156</v>
      </c>
      <c r="C87" s="22"/>
      <c r="D87" s="22"/>
      <c r="E87" s="22"/>
    </row>
    <row r="88" spans="1:5" ht="48.75" x14ac:dyDescent="0.25">
      <c r="A88" s="25" t="s">
        <v>157</v>
      </c>
      <c r="B88" s="40" t="s">
        <v>158</v>
      </c>
      <c r="C88" s="16">
        <f>C90+C91+C92+C89</f>
        <v>212.5</v>
      </c>
      <c r="D88" s="16">
        <f t="shared" ref="D88:E88" si="18">D90+D91+D92+D89</f>
        <v>222</v>
      </c>
      <c r="E88" s="16">
        <f t="shared" si="18"/>
        <v>235</v>
      </c>
    </row>
    <row r="89" spans="1:5" ht="84" x14ac:dyDescent="0.25">
      <c r="A89" s="42" t="s">
        <v>159</v>
      </c>
      <c r="B89" s="39" t="s">
        <v>160</v>
      </c>
      <c r="C89" s="22">
        <v>20</v>
      </c>
      <c r="D89" s="22">
        <v>22</v>
      </c>
      <c r="E89" s="22">
        <v>25</v>
      </c>
    </row>
    <row r="90" spans="1:5" ht="168" x14ac:dyDescent="0.25">
      <c r="A90" s="42" t="s">
        <v>161</v>
      </c>
      <c r="B90" s="39" t="s">
        <v>162</v>
      </c>
      <c r="C90" s="22">
        <v>20</v>
      </c>
      <c r="D90" s="22">
        <v>23</v>
      </c>
      <c r="E90" s="22">
        <v>27</v>
      </c>
    </row>
    <row r="91" spans="1:5" ht="72.75" x14ac:dyDescent="0.25">
      <c r="A91" s="18" t="s">
        <v>163</v>
      </c>
      <c r="B91" s="39" t="s">
        <v>164</v>
      </c>
      <c r="C91" s="22">
        <v>165</v>
      </c>
      <c r="D91" s="22">
        <v>167</v>
      </c>
      <c r="E91" s="22">
        <v>170</v>
      </c>
    </row>
    <row r="92" spans="1:5" ht="48.75" x14ac:dyDescent="0.25">
      <c r="A92" s="18" t="s">
        <v>157</v>
      </c>
      <c r="B92" s="39" t="s">
        <v>165</v>
      </c>
      <c r="C92" s="22">
        <v>7.5</v>
      </c>
      <c r="D92" s="22">
        <v>10</v>
      </c>
      <c r="E92" s="22">
        <v>13</v>
      </c>
    </row>
    <row r="93" spans="1:5" ht="15.75" x14ac:dyDescent="0.25">
      <c r="A93" s="25" t="s">
        <v>166</v>
      </c>
      <c r="B93" s="40" t="s">
        <v>167</v>
      </c>
      <c r="C93" s="16">
        <f>C94+C95+C98+C99+C96</f>
        <v>45</v>
      </c>
      <c r="D93" s="16">
        <f t="shared" ref="D93:E93" si="19">D94+D95+D98+D99+D96</f>
        <v>47</v>
      </c>
      <c r="E93" s="16">
        <f t="shared" si="19"/>
        <v>50</v>
      </c>
    </row>
    <row r="94" spans="1:5" ht="96.75" hidden="1" x14ac:dyDescent="0.25">
      <c r="A94" s="18" t="s">
        <v>168</v>
      </c>
      <c r="B94" s="39" t="s">
        <v>169</v>
      </c>
      <c r="C94" s="22"/>
      <c r="D94" s="22"/>
      <c r="E94" s="22"/>
    </row>
    <row r="95" spans="1:5" ht="96.75" x14ac:dyDescent="0.25">
      <c r="A95" s="18" t="s">
        <v>168</v>
      </c>
      <c r="B95" s="39" t="s">
        <v>170</v>
      </c>
      <c r="C95" s="22">
        <v>45</v>
      </c>
      <c r="D95" s="22">
        <v>47</v>
      </c>
      <c r="E95" s="22">
        <v>50</v>
      </c>
    </row>
    <row r="96" spans="1:5" ht="60.75" hidden="1" x14ac:dyDescent="0.25">
      <c r="A96" s="44" t="s">
        <v>171</v>
      </c>
      <c r="B96" s="45" t="s">
        <v>172</v>
      </c>
      <c r="C96" s="46">
        <f>C97</f>
        <v>0</v>
      </c>
      <c r="D96" s="46">
        <f t="shared" ref="D96:E96" si="20">D97</f>
        <v>0</v>
      </c>
      <c r="E96" s="46">
        <f t="shared" si="20"/>
        <v>0</v>
      </c>
    </row>
    <row r="97" spans="1:5" ht="60.75" hidden="1" x14ac:dyDescent="0.25">
      <c r="A97" s="18" t="s">
        <v>171</v>
      </c>
      <c r="B97" s="39" t="s">
        <v>173</v>
      </c>
      <c r="C97" s="22"/>
      <c r="D97" s="22"/>
      <c r="E97" s="22"/>
    </row>
    <row r="98" spans="1:5" ht="48.75" hidden="1" x14ac:dyDescent="0.25">
      <c r="A98" s="18" t="s">
        <v>174</v>
      </c>
      <c r="B98" s="39" t="s">
        <v>175</v>
      </c>
      <c r="C98" s="22"/>
      <c r="D98" s="22"/>
      <c r="E98" s="22"/>
    </row>
    <row r="99" spans="1:5" ht="60.75" hidden="1" x14ac:dyDescent="0.25">
      <c r="A99" s="18" t="s">
        <v>171</v>
      </c>
      <c r="B99" s="39" t="s">
        <v>173</v>
      </c>
      <c r="C99" s="22"/>
      <c r="D99" s="22"/>
      <c r="E99" s="22"/>
    </row>
    <row r="100" spans="1:5" ht="60.75" x14ac:dyDescent="0.25">
      <c r="A100" s="25" t="s">
        <v>176</v>
      </c>
      <c r="B100" s="40" t="s">
        <v>177</v>
      </c>
      <c r="C100" s="16">
        <f>C101</f>
        <v>12</v>
      </c>
      <c r="D100" s="16">
        <f t="shared" ref="D100:E100" si="21">D101</f>
        <v>14</v>
      </c>
      <c r="E100" s="16">
        <f t="shared" si="21"/>
        <v>16</v>
      </c>
    </row>
    <row r="101" spans="1:5" ht="36.75" x14ac:dyDescent="0.25">
      <c r="A101" s="18" t="s">
        <v>178</v>
      </c>
      <c r="B101" s="39" t="s">
        <v>179</v>
      </c>
      <c r="C101" s="22">
        <v>12</v>
      </c>
      <c r="D101" s="22">
        <v>14</v>
      </c>
      <c r="E101" s="22">
        <v>16</v>
      </c>
    </row>
    <row r="102" spans="1:5" ht="15.75" x14ac:dyDescent="0.25">
      <c r="A102" s="14" t="s">
        <v>180</v>
      </c>
      <c r="B102" s="47" t="s">
        <v>181</v>
      </c>
      <c r="C102" s="48">
        <f>C103</f>
        <v>322386.23999999993</v>
      </c>
      <c r="D102" s="49">
        <f>D103</f>
        <v>237337.59999999995</v>
      </c>
      <c r="E102" s="49">
        <f>E103</f>
        <v>240914.39999999997</v>
      </c>
    </row>
    <row r="103" spans="1:5" ht="24.75" x14ac:dyDescent="0.25">
      <c r="A103" s="14" t="s">
        <v>182</v>
      </c>
      <c r="B103" s="47" t="s">
        <v>183</v>
      </c>
      <c r="C103" s="48">
        <f>C104+C107+C130+C161</f>
        <v>322386.23999999993</v>
      </c>
      <c r="D103" s="49">
        <f>D104+D107+D130+D161</f>
        <v>237337.59999999995</v>
      </c>
      <c r="E103" s="49">
        <f>E104+E107+E130+E161</f>
        <v>240914.39999999997</v>
      </c>
    </row>
    <row r="104" spans="1:5" ht="15.75" hidden="1" x14ac:dyDescent="0.25">
      <c r="A104" s="44" t="s">
        <v>184</v>
      </c>
      <c r="B104" s="26" t="s">
        <v>185</v>
      </c>
      <c r="C104" s="48">
        <f t="shared" ref="C104:E105" si="22">C105</f>
        <v>0</v>
      </c>
      <c r="D104" s="49">
        <f t="shared" si="22"/>
        <v>0</v>
      </c>
      <c r="E104" s="49">
        <f t="shared" si="22"/>
        <v>0</v>
      </c>
    </row>
    <row r="105" spans="1:5" ht="15.75" hidden="1" x14ac:dyDescent="0.25">
      <c r="A105" s="44" t="s">
        <v>186</v>
      </c>
      <c r="B105" s="26" t="s">
        <v>187</v>
      </c>
      <c r="C105" s="48">
        <f t="shared" si="22"/>
        <v>0</v>
      </c>
      <c r="D105" s="49">
        <f t="shared" si="22"/>
        <v>0</v>
      </c>
      <c r="E105" s="49">
        <f t="shared" si="22"/>
        <v>0</v>
      </c>
    </row>
    <row r="106" spans="1:5" ht="24.75" hidden="1" x14ac:dyDescent="0.25">
      <c r="A106" s="23" t="s">
        <v>188</v>
      </c>
      <c r="B106" s="24" t="s">
        <v>189</v>
      </c>
      <c r="C106" s="50">
        <v>0</v>
      </c>
      <c r="D106" s="49">
        <v>0</v>
      </c>
      <c r="E106" s="49">
        <v>0</v>
      </c>
    </row>
    <row r="107" spans="1:5" ht="24.75" x14ac:dyDescent="0.25">
      <c r="A107" s="44" t="s">
        <v>190</v>
      </c>
      <c r="B107" s="26" t="s">
        <v>191</v>
      </c>
      <c r="C107" s="51">
        <f>C118+C110+C114+C108+C112+C116</f>
        <v>90671.233000000007</v>
      </c>
      <c r="D107" s="52">
        <f t="shared" ref="D107:E107" si="23">D118+D110+D114+D108+D112+D116</f>
        <v>39049.699999999997</v>
      </c>
      <c r="E107" s="52">
        <f t="shared" si="23"/>
        <v>36553.9</v>
      </c>
    </row>
    <row r="108" spans="1:5" ht="48.75" x14ac:dyDescent="0.25">
      <c r="A108" s="44" t="s">
        <v>192</v>
      </c>
      <c r="B108" s="26" t="s">
        <v>193</v>
      </c>
      <c r="C108" s="52">
        <f>C109</f>
        <v>18689</v>
      </c>
      <c r="D108" s="52">
        <f t="shared" ref="D108:E108" si="24">D109</f>
        <v>15689</v>
      </c>
      <c r="E108" s="52">
        <f t="shared" si="24"/>
        <v>7689</v>
      </c>
    </row>
    <row r="109" spans="1:5" ht="48.75" x14ac:dyDescent="0.25">
      <c r="A109" s="23" t="s">
        <v>194</v>
      </c>
      <c r="B109" s="24" t="s">
        <v>195</v>
      </c>
      <c r="C109" s="53">
        <v>18689</v>
      </c>
      <c r="D109" s="53">
        <v>15689</v>
      </c>
      <c r="E109" s="53">
        <v>7689</v>
      </c>
    </row>
    <row r="110" spans="1:5" ht="24.75" hidden="1" x14ac:dyDescent="0.25">
      <c r="A110" s="44" t="s">
        <v>196</v>
      </c>
      <c r="B110" s="26" t="s">
        <v>197</v>
      </c>
      <c r="C110" s="52">
        <f>C111</f>
        <v>0</v>
      </c>
      <c r="D110" s="52">
        <f t="shared" ref="D110:E110" si="25">D111</f>
        <v>0</v>
      </c>
      <c r="E110" s="52">
        <f t="shared" si="25"/>
        <v>0</v>
      </c>
    </row>
    <row r="111" spans="1:5" ht="36" hidden="1" x14ac:dyDescent="0.25">
      <c r="A111" s="54" t="s">
        <v>198</v>
      </c>
      <c r="B111" s="24" t="s">
        <v>199</v>
      </c>
      <c r="C111" s="53"/>
      <c r="D111" s="53">
        <v>0</v>
      </c>
      <c r="E111" s="53">
        <v>0</v>
      </c>
    </row>
    <row r="112" spans="1:5" ht="51" x14ac:dyDescent="0.25">
      <c r="A112" s="55" t="s">
        <v>200</v>
      </c>
      <c r="B112" s="56" t="s">
        <v>201</v>
      </c>
      <c r="C112" s="52">
        <f>C113</f>
        <v>6415.1</v>
      </c>
      <c r="D112" s="52">
        <f t="shared" ref="D112:E112" si="26">D113</f>
        <v>6415.1</v>
      </c>
      <c r="E112" s="52">
        <f t="shared" si="26"/>
        <v>6328.5</v>
      </c>
    </row>
    <row r="113" spans="1:5" ht="63.75" x14ac:dyDescent="0.25">
      <c r="A113" s="57" t="s">
        <v>202</v>
      </c>
      <c r="B113" s="58" t="s">
        <v>203</v>
      </c>
      <c r="C113" s="53">
        <v>6415.1</v>
      </c>
      <c r="D113" s="53">
        <v>6415.1</v>
      </c>
      <c r="E113" s="53">
        <v>6328.5</v>
      </c>
    </row>
    <row r="114" spans="1:5" ht="37.5" customHeight="1" x14ac:dyDescent="0.25">
      <c r="A114" s="59" t="s">
        <v>204</v>
      </c>
      <c r="B114" s="26" t="s">
        <v>205</v>
      </c>
      <c r="C114" s="52">
        <f>C115</f>
        <v>0</v>
      </c>
      <c r="D114" s="52">
        <f t="shared" ref="D114:E114" si="27">D115</f>
        <v>0</v>
      </c>
      <c r="E114" s="52">
        <f t="shared" si="27"/>
        <v>0</v>
      </c>
    </row>
    <row r="115" spans="1:5" ht="36.75" x14ac:dyDescent="0.25">
      <c r="A115" s="23" t="s">
        <v>206</v>
      </c>
      <c r="B115" s="24" t="s">
        <v>207</v>
      </c>
      <c r="C115" s="53">
        <v>0</v>
      </c>
      <c r="D115" s="53">
        <v>0</v>
      </c>
      <c r="E115" s="53">
        <v>0</v>
      </c>
    </row>
    <row r="116" spans="1:5" ht="24.75" x14ac:dyDescent="0.25">
      <c r="A116" s="59" t="s">
        <v>208</v>
      </c>
      <c r="B116" s="26" t="s">
        <v>209</v>
      </c>
      <c r="C116" s="51">
        <f>C117</f>
        <v>22491.633000000002</v>
      </c>
      <c r="D116" s="52">
        <f t="shared" ref="D116:E116" si="28">D117</f>
        <v>0</v>
      </c>
      <c r="E116" s="52">
        <f t="shared" si="28"/>
        <v>0</v>
      </c>
    </row>
    <row r="117" spans="1:5" ht="36" x14ac:dyDescent="0.25">
      <c r="A117" s="60" t="s">
        <v>210</v>
      </c>
      <c r="B117" s="24" t="s">
        <v>211</v>
      </c>
      <c r="C117" s="61">
        <v>22491.633000000002</v>
      </c>
      <c r="D117" s="53"/>
      <c r="E117" s="53"/>
    </row>
    <row r="118" spans="1:5" ht="15.75" x14ac:dyDescent="0.25">
      <c r="A118" s="44" t="s">
        <v>212</v>
      </c>
      <c r="B118" s="26" t="s">
        <v>213</v>
      </c>
      <c r="C118" s="52">
        <f>C119+C124+C123+C121+C125+C126++C127+C129+C122+C120+C128</f>
        <v>43075.500000000007</v>
      </c>
      <c r="D118" s="52">
        <f t="shared" ref="D118:E118" si="29">D119+D124+D123+D121+D125+D126++D127+D129+D122+D120+D128</f>
        <v>16945.599999999999</v>
      </c>
      <c r="E118" s="52">
        <f t="shared" si="29"/>
        <v>22536.400000000001</v>
      </c>
    </row>
    <row r="119" spans="1:5" ht="24" x14ac:dyDescent="0.25">
      <c r="A119" s="62" t="s">
        <v>214</v>
      </c>
      <c r="B119" s="24" t="s">
        <v>215</v>
      </c>
      <c r="C119" s="53">
        <v>27043</v>
      </c>
      <c r="D119" s="53">
        <v>0</v>
      </c>
      <c r="E119" s="53">
        <v>0</v>
      </c>
    </row>
    <row r="120" spans="1:5" ht="36.75" x14ac:dyDescent="0.25">
      <c r="A120" s="23" t="s">
        <v>216</v>
      </c>
      <c r="B120" s="24" t="s">
        <v>215</v>
      </c>
      <c r="C120" s="53">
        <v>1177.4000000000001</v>
      </c>
      <c r="D120" s="53">
        <v>1177.4000000000001</v>
      </c>
      <c r="E120" s="53">
        <v>1177.4000000000001</v>
      </c>
    </row>
    <row r="121" spans="1:5" ht="36.75" hidden="1" x14ac:dyDescent="0.25">
      <c r="A121" s="63" t="s">
        <v>217</v>
      </c>
      <c r="B121" s="64" t="s">
        <v>215</v>
      </c>
      <c r="C121" s="65">
        <v>0</v>
      </c>
      <c r="D121" s="65">
        <v>0</v>
      </c>
      <c r="E121" s="65">
        <v>0</v>
      </c>
    </row>
    <row r="122" spans="1:5" ht="24.75" x14ac:dyDescent="0.25">
      <c r="A122" s="23" t="s">
        <v>218</v>
      </c>
      <c r="B122" s="24" t="s">
        <v>215</v>
      </c>
      <c r="C122" s="53">
        <v>4511.3</v>
      </c>
      <c r="D122" s="53">
        <v>4511.3</v>
      </c>
      <c r="E122" s="53">
        <v>4511.3</v>
      </c>
    </row>
    <row r="123" spans="1:5" ht="96" x14ac:dyDescent="0.25">
      <c r="A123" s="62" t="s">
        <v>219</v>
      </c>
      <c r="B123" s="24" t="s">
        <v>215</v>
      </c>
      <c r="C123" s="53">
        <v>1071.5</v>
      </c>
      <c r="D123" s="53">
        <v>1071.5</v>
      </c>
      <c r="E123" s="53">
        <v>1071.5</v>
      </c>
    </row>
    <row r="124" spans="1:5" ht="48.75" x14ac:dyDescent="0.25">
      <c r="A124" s="23" t="s">
        <v>220</v>
      </c>
      <c r="B124" s="24" t="s">
        <v>215</v>
      </c>
      <c r="C124" s="66">
        <v>5000</v>
      </c>
      <c r="D124" s="66">
        <v>5000</v>
      </c>
      <c r="E124" s="66">
        <v>5000</v>
      </c>
    </row>
    <row r="125" spans="1:5" ht="60.75" x14ac:dyDescent="0.25">
      <c r="A125" s="23" t="s">
        <v>221</v>
      </c>
      <c r="B125" s="24" t="s">
        <v>215</v>
      </c>
      <c r="C125" s="66">
        <v>1000</v>
      </c>
      <c r="D125" s="66">
        <v>1000</v>
      </c>
      <c r="E125" s="66">
        <v>1000</v>
      </c>
    </row>
    <row r="126" spans="1:5" ht="60.75" x14ac:dyDescent="0.25">
      <c r="A126" s="23" t="s">
        <v>222</v>
      </c>
      <c r="B126" s="24" t="s">
        <v>215</v>
      </c>
      <c r="C126" s="66">
        <v>1000</v>
      </c>
      <c r="D126" s="66">
        <v>1000</v>
      </c>
      <c r="E126" s="66">
        <v>1000</v>
      </c>
    </row>
    <row r="127" spans="1:5" ht="48.75" x14ac:dyDescent="0.25">
      <c r="A127" s="23" t="s">
        <v>223</v>
      </c>
      <c r="B127" s="24" t="s">
        <v>215</v>
      </c>
      <c r="C127" s="66">
        <v>0</v>
      </c>
      <c r="D127" s="53">
        <v>0</v>
      </c>
      <c r="E127" s="53">
        <v>5400</v>
      </c>
    </row>
    <row r="128" spans="1:5" ht="48" x14ac:dyDescent="0.25">
      <c r="A128" s="54" t="s">
        <v>224</v>
      </c>
      <c r="B128" s="24" t="s">
        <v>215</v>
      </c>
      <c r="C128" s="66">
        <v>0</v>
      </c>
      <c r="D128" s="53">
        <v>913.1</v>
      </c>
      <c r="E128" s="53">
        <v>1103.9000000000001</v>
      </c>
    </row>
    <row r="129" spans="1:6" ht="36.75" x14ac:dyDescent="0.25">
      <c r="A129" s="23" t="s">
        <v>225</v>
      </c>
      <c r="B129" s="24" t="s">
        <v>215</v>
      </c>
      <c r="C129" s="66">
        <v>2272.3000000000002</v>
      </c>
      <c r="D129" s="66">
        <v>2272.3000000000002</v>
      </c>
      <c r="E129" s="66">
        <v>2272.3000000000002</v>
      </c>
    </row>
    <row r="130" spans="1:6" ht="24.75" x14ac:dyDescent="0.25">
      <c r="A130" s="44" t="s">
        <v>226</v>
      </c>
      <c r="B130" s="26" t="s">
        <v>227</v>
      </c>
      <c r="C130" s="52">
        <f>C131+C133+C150+C153+C157+C159+C155</f>
        <v>214605.79999999996</v>
      </c>
      <c r="D130" s="52">
        <f t="shared" ref="D130:E130" si="30">D131+D133+D150+D153+D157+D159+D155</f>
        <v>181111.49999999997</v>
      </c>
      <c r="E130" s="52">
        <f t="shared" si="30"/>
        <v>187184.09999999998</v>
      </c>
    </row>
    <row r="131" spans="1:6" ht="36.75" x14ac:dyDescent="0.25">
      <c r="A131" s="44" t="s">
        <v>228</v>
      </c>
      <c r="B131" s="26" t="s">
        <v>229</v>
      </c>
      <c r="C131" s="52">
        <f>C132</f>
        <v>11123.9</v>
      </c>
      <c r="D131" s="52">
        <f t="shared" ref="D131:E131" si="31">D132</f>
        <v>8661.6</v>
      </c>
      <c r="E131" s="52">
        <f t="shared" si="31"/>
        <v>8661.6</v>
      </c>
    </row>
    <row r="132" spans="1:6" ht="84.75" x14ac:dyDescent="0.25">
      <c r="A132" s="23" t="s">
        <v>230</v>
      </c>
      <c r="B132" s="41" t="s">
        <v>231</v>
      </c>
      <c r="C132" s="66">
        <v>11123.9</v>
      </c>
      <c r="D132" s="53">
        <v>8661.6</v>
      </c>
      <c r="E132" s="53">
        <v>8661.6</v>
      </c>
    </row>
    <row r="133" spans="1:6" ht="24.75" x14ac:dyDescent="0.25">
      <c r="A133" s="44" t="s">
        <v>232</v>
      </c>
      <c r="B133" s="26" t="s">
        <v>233</v>
      </c>
      <c r="C133" s="52">
        <f>SUM(C134:C149)</f>
        <v>194638.09999999998</v>
      </c>
      <c r="D133" s="52">
        <f>SUM(D134:D149)</f>
        <v>163561.69999999998</v>
      </c>
      <c r="E133" s="52">
        <f>SUM(E134:E149)</f>
        <v>169603.4</v>
      </c>
    </row>
    <row r="134" spans="1:6" ht="36.75" x14ac:dyDescent="0.25">
      <c r="A134" s="23" t="s">
        <v>234</v>
      </c>
      <c r="B134" s="41" t="s">
        <v>235</v>
      </c>
      <c r="C134" s="66">
        <v>16166.1</v>
      </c>
      <c r="D134" s="66">
        <v>16166.1</v>
      </c>
      <c r="E134" s="66">
        <v>16166.1</v>
      </c>
    </row>
    <row r="135" spans="1:6" ht="48.75" x14ac:dyDescent="0.25">
      <c r="A135" s="23" t="s">
        <v>236</v>
      </c>
      <c r="B135" s="41" t="s">
        <v>235</v>
      </c>
      <c r="C135" s="66">
        <v>157087.20000000001</v>
      </c>
      <c r="D135" s="53">
        <v>125873.9</v>
      </c>
      <c r="E135" s="53">
        <v>131915.29999999999</v>
      </c>
    </row>
    <row r="136" spans="1:6" ht="36.75" x14ac:dyDescent="0.25">
      <c r="A136" s="23" t="s">
        <v>237</v>
      </c>
      <c r="B136" s="41" t="s">
        <v>235</v>
      </c>
      <c r="C136" s="66">
        <v>9176.2999999999993</v>
      </c>
      <c r="D136" s="66">
        <v>9176.2999999999993</v>
      </c>
      <c r="E136" s="66">
        <v>9176.2999999999993</v>
      </c>
    </row>
    <row r="137" spans="1:6" ht="36" x14ac:dyDescent="0.25">
      <c r="A137" s="67" t="s">
        <v>238</v>
      </c>
      <c r="B137" s="41" t="s">
        <v>235</v>
      </c>
      <c r="C137" s="66">
        <v>5208.8</v>
      </c>
      <c r="D137" s="53">
        <v>5358.4</v>
      </c>
      <c r="E137" s="53">
        <v>5358.4</v>
      </c>
    </row>
    <row r="138" spans="1:6" ht="48.75" x14ac:dyDescent="0.25">
      <c r="A138" s="23" t="s">
        <v>239</v>
      </c>
      <c r="B138" s="41" t="s">
        <v>235</v>
      </c>
      <c r="C138" s="66">
        <v>120.6</v>
      </c>
      <c r="D138" s="53">
        <v>185.2</v>
      </c>
      <c r="E138" s="53">
        <v>185.2</v>
      </c>
    </row>
    <row r="139" spans="1:6" ht="72.75" x14ac:dyDescent="0.25">
      <c r="A139" s="68" t="s">
        <v>240</v>
      </c>
      <c r="B139" s="41" t="s">
        <v>235</v>
      </c>
      <c r="C139" s="66">
        <v>973.5</v>
      </c>
      <c r="D139" s="66">
        <v>973.5</v>
      </c>
      <c r="E139" s="66">
        <v>973.5</v>
      </c>
    </row>
    <row r="140" spans="1:6" s="69" customFormat="1" ht="60.75" x14ac:dyDescent="0.25">
      <c r="A140" s="68" t="s">
        <v>241</v>
      </c>
      <c r="B140" s="41" t="s">
        <v>235</v>
      </c>
      <c r="C140" s="66">
        <v>58</v>
      </c>
      <c r="D140" s="53">
        <v>60.9</v>
      </c>
      <c r="E140" s="53">
        <v>61.2</v>
      </c>
      <c r="F140"/>
    </row>
    <row r="141" spans="1:6" ht="60.75" x14ac:dyDescent="0.25">
      <c r="A141" s="68" t="s">
        <v>242</v>
      </c>
      <c r="B141" s="41" t="s">
        <v>235</v>
      </c>
      <c r="C141" s="66">
        <v>3484.8</v>
      </c>
      <c r="D141" s="53">
        <v>3456</v>
      </c>
      <c r="E141" s="53">
        <v>3456</v>
      </c>
    </row>
    <row r="142" spans="1:6" ht="36" x14ac:dyDescent="0.25">
      <c r="A142" s="70" t="s">
        <v>243</v>
      </c>
      <c r="B142" s="41" t="s">
        <v>244</v>
      </c>
      <c r="C142" s="66">
        <v>351.3</v>
      </c>
      <c r="D142" s="53">
        <v>324.5</v>
      </c>
      <c r="E142" s="53">
        <v>324.5</v>
      </c>
      <c r="F142" s="69"/>
    </row>
    <row r="143" spans="1:6" ht="36" x14ac:dyDescent="0.25">
      <c r="A143" s="71" t="s">
        <v>245</v>
      </c>
      <c r="B143" s="41" t="s">
        <v>244</v>
      </c>
      <c r="C143" s="66">
        <v>332.4</v>
      </c>
      <c r="D143" s="66">
        <v>307.7</v>
      </c>
      <c r="E143" s="66">
        <v>307.7</v>
      </c>
    </row>
    <row r="144" spans="1:6" ht="48.75" x14ac:dyDescent="0.25">
      <c r="A144" s="68" t="s">
        <v>246</v>
      </c>
      <c r="B144" s="41" t="s">
        <v>235</v>
      </c>
      <c r="C144" s="66">
        <v>464</v>
      </c>
      <c r="D144" s="66">
        <v>464</v>
      </c>
      <c r="E144" s="66">
        <v>464</v>
      </c>
    </row>
    <row r="145" spans="1:5" ht="48.75" x14ac:dyDescent="0.25">
      <c r="A145" s="68" t="s">
        <v>247</v>
      </c>
      <c r="B145" s="41" t="s">
        <v>235</v>
      </c>
      <c r="C145" s="66">
        <v>143.5</v>
      </c>
      <c r="D145" s="66">
        <v>143.5</v>
      </c>
      <c r="E145" s="66">
        <v>143.5</v>
      </c>
    </row>
    <row r="146" spans="1:5" ht="48" x14ac:dyDescent="0.25">
      <c r="A146" s="67" t="s">
        <v>248</v>
      </c>
      <c r="B146" s="41" t="s">
        <v>235</v>
      </c>
      <c r="C146" s="72">
        <v>299.2</v>
      </c>
      <c r="D146" s="72">
        <v>299.3</v>
      </c>
      <c r="E146" s="72">
        <v>299.3</v>
      </c>
    </row>
    <row r="147" spans="1:5" ht="48.75" x14ac:dyDescent="0.25">
      <c r="A147" s="73" t="s">
        <v>249</v>
      </c>
      <c r="B147" s="41" t="s">
        <v>235</v>
      </c>
      <c r="C147" s="72">
        <v>10.5</v>
      </c>
      <c r="D147" s="72">
        <v>10.5</v>
      </c>
      <c r="E147" s="72">
        <v>10.5</v>
      </c>
    </row>
    <row r="148" spans="1:5" ht="60" x14ac:dyDescent="0.25">
      <c r="A148" s="74" t="s">
        <v>250</v>
      </c>
      <c r="B148" s="41" t="s">
        <v>235</v>
      </c>
      <c r="C148" s="72">
        <v>15.5</v>
      </c>
      <c r="D148" s="72">
        <v>15.5</v>
      </c>
      <c r="E148" s="72">
        <v>15.5</v>
      </c>
    </row>
    <row r="149" spans="1:5" ht="24" x14ac:dyDescent="0.25">
      <c r="A149" s="67" t="s">
        <v>251</v>
      </c>
      <c r="B149" s="41" t="s">
        <v>235</v>
      </c>
      <c r="C149" s="66">
        <v>746.4</v>
      </c>
      <c r="D149" s="53">
        <v>746.4</v>
      </c>
      <c r="E149" s="53">
        <v>746.4</v>
      </c>
    </row>
    <row r="150" spans="1:5" ht="36" x14ac:dyDescent="0.25">
      <c r="A150" s="75" t="s">
        <v>252</v>
      </c>
      <c r="B150" s="45" t="s">
        <v>253</v>
      </c>
      <c r="C150" s="76">
        <f>C151+C152</f>
        <v>6800.6</v>
      </c>
      <c r="D150" s="76">
        <f t="shared" ref="D150:E150" si="32">D151+D152</f>
        <v>6800.6</v>
      </c>
      <c r="E150" s="76">
        <f t="shared" si="32"/>
        <v>6800.6</v>
      </c>
    </row>
    <row r="151" spans="1:5" ht="15.75" x14ac:dyDescent="0.25">
      <c r="A151" s="23" t="s">
        <v>254</v>
      </c>
      <c r="B151" s="41" t="s">
        <v>255</v>
      </c>
      <c r="C151" s="66">
        <v>5407.7</v>
      </c>
      <c r="D151" s="53">
        <v>5407.7</v>
      </c>
      <c r="E151" s="53">
        <v>5407.7</v>
      </c>
    </row>
    <row r="152" spans="1:5" ht="41.25" customHeight="1" x14ac:dyDescent="0.25">
      <c r="A152" s="54" t="s">
        <v>256</v>
      </c>
      <c r="B152" s="41" t="s">
        <v>255</v>
      </c>
      <c r="C152" s="66">
        <v>1392.9</v>
      </c>
      <c r="D152" s="53">
        <v>1392.9</v>
      </c>
      <c r="E152" s="53">
        <v>1392.9</v>
      </c>
    </row>
    <row r="153" spans="1:5" ht="60.75" x14ac:dyDescent="0.25">
      <c r="A153" s="77" t="s">
        <v>257</v>
      </c>
      <c r="B153" s="45" t="s">
        <v>258</v>
      </c>
      <c r="C153" s="76">
        <f>C154</f>
        <v>864.8</v>
      </c>
      <c r="D153" s="76">
        <f t="shared" ref="D153:E153" si="33">D154</f>
        <v>864.8</v>
      </c>
      <c r="E153" s="76">
        <f t="shared" si="33"/>
        <v>864.8</v>
      </c>
    </row>
    <row r="154" spans="1:5" ht="36" x14ac:dyDescent="0.25">
      <c r="A154" s="67" t="s">
        <v>259</v>
      </c>
      <c r="B154" s="41" t="s">
        <v>260</v>
      </c>
      <c r="C154" s="66">
        <v>864.8</v>
      </c>
      <c r="D154" s="53">
        <v>864.8</v>
      </c>
      <c r="E154" s="53">
        <v>864.8</v>
      </c>
    </row>
    <row r="155" spans="1:5" ht="48" x14ac:dyDescent="0.25">
      <c r="A155" s="78" t="s">
        <v>261</v>
      </c>
      <c r="B155" s="45" t="s">
        <v>262</v>
      </c>
      <c r="C155" s="76">
        <f>C156</f>
        <v>0</v>
      </c>
      <c r="D155" s="76">
        <f>D156</f>
        <v>1</v>
      </c>
      <c r="E155" s="76">
        <f>E156</f>
        <v>0.9</v>
      </c>
    </row>
    <row r="156" spans="1:5" ht="48" x14ac:dyDescent="0.25">
      <c r="A156" s="60" t="s">
        <v>263</v>
      </c>
      <c r="B156" s="41" t="s">
        <v>264</v>
      </c>
      <c r="C156" s="66">
        <v>0</v>
      </c>
      <c r="D156" s="53">
        <v>1</v>
      </c>
      <c r="E156" s="53">
        <v>0.9</v>
      </c>
    </row>
    <row r="157" spans="1:5" ht="24" hidden="1" x14ac:dyDescent="0.25">
      <c r="A157" s="79" t="s">
        <v>265</v>
      </c>
      <c r="B157" s="45" t="s">
        <v>266</v>
      </c>
      <c r="C157" s="76">
        <f>C158</f>
        <v>0</v>
      </c>
      <c r="D157" s="76">
        <f t="shared" ref="D157:E157" si="34">D158</f>
        <v>0</v>
      </c>
      <c r="E157" s="76">
        <f t="shared" si="34"/>
        <v>0</v>
      </c>
    </row>
    <row r="158" spans="1:5" ht="24" hidden="1" x14ac:dyDescent="0.25">
      <c r="A158" s="67" t="s">
        <v>267</v>
      </c>
      <c r="B158" s="41" t="s">
        <v>268</v>
      </c>
      <c r="C158" s="66"/>
      <c r="D158" s="53">
        <v>0</v>
      </c>
      <c r="E158" s="53">
        <v>0</v>
      </c>
    </row>
    <row r="159" spans="1:5" ht="24" x14ac:dyDescent="0.25">
      <c r="A159" s="79" t="s">
        <v>269</v>
      </c>
      <c r="B159" s="45" t="s">
        <v>270</v>
      </c>
      <c r="C159" s="76">
        <f>C160</f>
        <v>1178.4000000000001</v>
      </c>
      <c r="D159" s="76">
        <f t="shared" ref="D159:E159" si="35">D160</f>
        <v>1221.8</v>
      </c>
      <c r="E159" s="76">
        <f t="shared" si="35"/>
        <v>1252.8</v>
      </c>
    </row>
    <row r="160" spans="1:5" ht="36.75" x14ac:dyDescent="0.25">
      <c r="A160" s="23" t="s">
        <v>271</v>
      </c>
      <c r="B160" s="24" t="s">
        <v>272</v>
      </c>
      <c r="C160" s="66">
        <v>1178.4000000000001</v>
      </c>
      <c r="D160" s="53">
        <v>1221.8</v>
      </c>
      <c r="E160" s="53">
        <v>1252.8</v>
      </c>
    </row>
    <row r="161" spans="1:6" ht="15.75" x14ac:dyDescent="0.25">
      <c r="A161" s="44" t="s">
        <v>273</v>
      </c>
      <c r="B161" s="26" t="s">
        <v>274</v>
      </c>
      <c r="C161" s="51">
        <f>C162+C164+C166</f>
        <v>17109.206999999999</v>
      </c>
      <c r="D161" s="52">
        <f t="shared" ref="D161:E161" si="36">D162+D164+D166</f>
        <v>17176.400000000001</v>
      </c>
      <c r="E161" s="52">
        <f t="shared" si="36"/>
        <v>17176.400000000001</v>
      </c>
    </row>
    <row r="162" spans="1:6" ht="48.75" x14ac:dyDescent="0.25">
      <c r="A162" s="44" t="s">
        <v>275</v>
      </c>
      <c r="B162" s="26" t="s">
        <v>276</v>
      </c>
      <c r="C162" s="51">
        <f>C163</f>
        <v>3468.8069999999998</v>
      </c>
      <c r="D162" s="52">
        <f t="shared" ref="D162:E162" si="37">D163</f>
        <v>3418</v>
      </c>
      <c r="E162" s="52">
        <f t="shared" si="37"/>
        <v>3418</v>
      </c>
    </row>
    <row r="163" spans="1:6" ht="48.75" x14ac:dyDescent="0.25">
      <c r="A163" s="23" t="s">
        <v>277</v>
      </c>
      <c r="B163" s="24" t="s">
        <v>278</v>
      </c>
      <c r="C163" s="80">
        <v>3468.8069999999998</v>
      </c>
      <c r="D163" s="66">
        <v>3418</v>
      </c>
      <c r="E163" s="66">
        <v>3418</v>
      </c>
    </row>
    <row r="164" spans="1:6" ht="48" x14ac:dyDescent="0.25">
      <c r="A164" s="81" t="s">
        <v>279</v>
      </c>
      <c r="B164" s="26" t="s">
        <v>280</v>
      </c>
      <c r="C164" s="76">
        <f>C165</f>
        <v>13487.4</v>
      </c>
      <c r="D164" s="76">
        <f t="shared" ref="D164:E164" si="38">D165</f>
        <v>13605.4</v>
      </c>
      <c r="E164" s="76">
        <f t="shared" si="38"/>
        <v>13605.4</v>
      </c>
    </row>
    <row r="165" spans="1:6" ht="48" x14ac:dyDescent="0.25">
      <c r="A165" s="60" t="s">
        <v>281</v>
      </c>
      <c r="B165" s="24" t="s">
        <v>282</v>
      </c>
      <c r="C165" s="66">
        <v>13487.4</v>
      </c>
      <c r="D165" s="53">
        <v>13605.4</v>
      </c>
      <c r="E165" s="53">
        <v>13605.4</v>
      </c>
      <c r="F165" t="s">
        <v>283</v>
      </c>
    </row>
    <row r="166" spans="1:6" ht="15.75" x14ac:dyDescent="0.25">
      <c r="A166" s="82" t="s">
        <v>284</v>
      </c>
      <c r="B166" s="26" t="s">
        <v>285</v>
      </c>
      <c r="C166" s="76">
        <f>C167</f>
        <v>153</v>
      </c>
      <c r="D166" s="76">
        <f t="shared" ref="D166:E166" si="39">D167</f>
        <v>153</v>
      </c>
      <c r="E166" s="76">
        <f t="shared" si="39"/>
        <v>153</v>
      </c>
    </row>
    <row r="167" spans="1:6" ht="48" x14ac:dyDescent="0.25">
      <c r="A167" s="60" t="s">
        <v>286</v>
      </c>
      <c r="B167" s="24" t="s">
        <v>287</v>
      </c>
      <c r="C167" s="66">
        <v>153</v>
      </c>
      <c r="D167" s="66">
        <v>153</v>
      </c>
      <c r="E167" s="66">
        <v>153</v>
      </c>
    </row>
    <row r="168" spans="1:6" ht="15.75" x14ac:dyDescent="0.25">
      <c r="A168" s="83" t="s">
        <v>288</v>
      </c>
      <c r="B168" s="84"/>
      <c r="C168" s="16">
        <f>C9+C102</f>
        <v>471657.33999999997</v>
      </c>
      <c r="D168" s="16">
        <f>D9+D102</f>
        <v>366990.99999999994</v>
      </c>
      <c r="E168" s="16">
        <f>E9+E102</f>
        <v>371878.19999999995</v>
      </c>
    </row>
  </sheetData>
  <mergeCells count="6">
    <mergeCell ref="D6:E6"/>
    <mergeCell ref="B1:E1"/>
    <mergeCell ref="B2:E2"/>
    <mergeCell ref="B3:E3"/>
    <mergeCell ref="A4:E4"/>
    <mergeCell ref="A5:E5"/>
  </mergeCells>
  <pageMargins left="0.70866141732283472" right="0.70866141732283472" top="0.74803149606299213" bottom="0.35433070866141736" header="0.31496062992125984" footer="0.31496062992125984"/>
  <pageSetup paperSize="9" scale="64" orientation="portrait" r:id="rId1"/>
  <colBreaks count="1" manualBreakCount="1">
    <brk id="5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2023-01-11T07:24:06Z</dcterms:modified>
</cp:coreProperties>
</file>