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firstSheet="2" activeTab="2"/>
  </bookViews>
  <sheets>
    <sheet name="Райбюд. " sheetId="1" state="hidden" r:id="rId1"/>
    <sheet name="Свод с.п." sheetId="2" state="hidden" r:id="rId2"/>
    <sheet name="консолидир бюджет" sheetId="3" r:id="rId3"/>
  </sheets>
  <externalReferences>
    <externalReference r:id="rId6"/>
  </externalReferences>
  <definedNames>
    <definedName name="_xlnm.Print_Area" localSheetId="0">'Райбюд. '!$A$1:$E$190</definedName>
  </definedNames>
  <calcPr fullCalcOnLoad="1"/>
</workbook>
</file>

<file path=xl/sharedStrings.xml><?xml version="1.0" encoding="utf-8"?>
<sst xmlns="http://schemas.openxmlformats.org/spreadsheetml/2006/main" count="982" uniqueCount="516">
  <si>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</si>
  <si>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</si>
  <si>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</si>
  <si>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</si>
  <si>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</si>
  <si>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</si>
  <si>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</si>
  <si>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</si>
  <si>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</si>
  <si>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</si>
  <si>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</si>
  <si>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</si>
  <si>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</si>
  <si>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</si>
  <si>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</si>
  <si>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</si>
  <si>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</si>
  <si>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</si>
  <si>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</si>
  <si>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</si>
  <si>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</si>
  <si>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</si>
  <si>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</si>
  <si>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</si>
  <si>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</si>
  <si>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</si>
  <si>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</si>
  <si>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</si>
  <si>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</si>
  <si>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</si>
  <si>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</si>
  <si>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</si>
  <si>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</si>
  <si>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</si>
  <si>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</si>
  <si>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</si>
  <si>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</si>
  <si>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</si>
  <si>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</si>
  <si>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</si>
  <si>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</si>
  <si>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</si>
  <si>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</si>
  <si>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</si>
  <si>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</si>
  <si>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</si>
  <si>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</si>
  <si>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</si>
  <si>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</si>
  <si>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</si>
  <si>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</si>
  <si>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</si>
  <si>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</si>
  <si>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</si>
  <si>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</si>
  <si>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</si>
  <si>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</si>
  <si>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</si>
  <si>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</si>
  <si>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</si>
  <si>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</si>
  <si>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</si>
  <si>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</si>
  <si>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</si>
  <si>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</si>
  <si>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</si>
  <si>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</si>
  <si>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</si>
  <si>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</si>
  <si>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</si>
  <si>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</si>
  <si>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</si>
  <si>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</si>
  <si>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</si>
  <si>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</si>
  <si>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</si>
  <si>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</si>
  <si>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</si>
  <si>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</si>
  <si>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</si>
  <si>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</si>
  <si>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</si>
  <si>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</si>
  <si>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</si>
  <si>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</si>
  <si>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</si>
  <si>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</si>
  <si>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</si>
  <si>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</si>
  <si>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</si>
  <si>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</si>
  <si>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</si>
  <si>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</si>
  <si>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</si>
  <si>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</si>
  <si>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</si>
  <si>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</si>
  <si>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</si>
  <si>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</si>
  <si>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</si>
  <si>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</si>
  <si>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</si>
  <si>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</si>
  <si>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</si>
  <si>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</si>
  <si>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</si>
  <si>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</si>
  <si>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</si>
  <si>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</si>
  <si>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</si>
  <si>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</si>
  <si>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</si>
  <si>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</si>
  <si>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</si>
  <si>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</si>
  <si>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</si>
  <si>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</si>
  <si>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</si>
  <si>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</si>
  <si>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</si>
  <si>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</si>
  <si>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</si>
  <si>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</si>
  <si>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</si>
  <si>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</si>
  <si>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</si>
  <si>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</si>
  <si>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</si>
  <si>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</si>
  <si>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</si>
  <si>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</si>
  <si>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</si>
  <si>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</si>
  <si>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</si>
  <si>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</si>
  <si>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</si>
  <si>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</si>
  <si>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</si>
  <si>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</si>
  <si>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</si>
  <si>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</si>
  <si>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</si>
  <si>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</si>
  <si>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</si>
  <si>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</si>
  <si>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</si>
  <si>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</si>
  <si>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</si>
  <si>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</si>
  <si>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</si>
  <si>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</si>
  <si>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</si>
  <si>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</si>
  <si>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</si>
  <si>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</si>
  <si>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</si>
  <si>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</si>
  <si>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</si>
  <si>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</si>
  <si>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</si>
  <si>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</si>
  <si>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</si>
  <si>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</si>
  <si>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</si>
  <si>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</si>
  <si>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</si>
  <si>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</si>
  <si>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</si>
  <si>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</si>
  <si>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</si>
  <si>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</si>
  <si>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</si>
  <si>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</si>
  <si>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</si>
  <si>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</si>
  <si>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</si>
  <si>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</si>
  <si>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 xml:space="preserve">Субсидии бюджетам муниципальных районов на создание дополнительных мест для детей в возрасте от 1,5 до 3 лет в образоватеьных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</si>
  <si>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на обеспечение комплексного развития сельских территорий</t>
  </si>
  <si>
    <t>902 2 02 25576 00 0000 150</t>
  </si>
  <si>
    <t>Субсидия на приобретение автобусов для домов культуры района</t>
  </si>
  <si>
    <t>902 2 02 25576 05 0000 150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</si>
  <si>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</si>
  <si>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</si>
  <si>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</si>
  <si>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</si>
  <si>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</si>
  <si>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</si>
  <si>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</si>
  <si>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</si>
  <si>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</si>
  <si>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</si>
  <si>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</si>
  <si>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на 2020 год и на плановый период 2021 и 2022 годов.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</si>
  <si>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</si>
  <si>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</si>
  <si>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</si>
  <si>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</si>
  <si>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</si>
  <si>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</si>
  <si>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</si>
  <si>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</si>
  <si>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</si>
  <si>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</si>
  <si>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</si>
  <si>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</si>
  <si>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</si>
  <si>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</si>
  <si>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</si>
  <si>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</si>
  <si>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</si>
  <si>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</si>
  <si>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</si>
  <si>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</si>
  <si>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</si>
  <si>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</si>
  <si>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</si>
  <si>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</si>
  <si>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</si>
  <si>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</si>
  <si>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</si>
  <si>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</si>
  <si>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</si>
  <si>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</si>
  <si>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</si>
  <si>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</si>
  <si>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</si>
  <si>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</si>
  <si>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</si>
  <si>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</si>
  <si>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</si>
  <si>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</si>
  <si>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</si>
  <si>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</si>
  <si>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</si>
  <si>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</si>
  <si>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</si>
  <si>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</si>
  <si>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</si>
  <si>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</si>
  <si>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</si>
  <si>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</si>
  <si>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</si>
  <si>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</si>
  <si>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</si>
  <si>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</si>
  <si>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</si>
  <si>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</si>
  <si>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</si>
  <si>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</si>
  <si>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</si>
  <si>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</si>
  <si>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</si>
  <si>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</si>
  <si>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</si>
  <si>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</si>
  <si>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</si>
  <si>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</si>
  <si>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</si>
  <si>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</si>
  <si>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</si>
  <si>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</si>
  <si>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</si>
  <si>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</si>
  <si>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</si>
  <si>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</si>
  <si>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</si>
  <si>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</si>
  <si>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</si>
  <si>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</si>
  <si>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</si>
  <si>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</si>
  <si>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</si>
  <si>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</si>
  <si>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</si>
  <si>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</si>
  <si>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</si>
  <si>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</si>
  <si>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</si>
  <si>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</si>
  <si>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</si>
  <si>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</si>
  <si>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</si>
  <si>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</si>
  <si>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</si>
  <si>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</si>
  <si>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</si>
  <si>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</si>
  <si>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</si>
  <si>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</si>
  <si>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</si>
  <si>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</si>
  <si>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</si>
  <si>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</si>
  <si>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</si>
  <si>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</si>
  <si>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</si>
  <si>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</si>
  <si>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</si>
  <si>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</si>
  <si>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</si>
  <si>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</si>
  <si>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</si>
  <si>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</si>
  <si>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</si>
  <si>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</si>
  <si>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</si>
  <si>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</si>
  <si>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</si>
  <si>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</si>
  <si>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</si>
  <si>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</si>
  <si>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</si>
  <si>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</si>
  <si>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</si>
  <si>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</si>
  <si>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</si>
  <si>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</si>
  <si>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</si>
  <si>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</si>
  <si>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</si>
  <si>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</si>
  <si>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</si>
  <si>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</si>
  <si>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</si>
  <si>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</si>
  <si>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</si>
  <si>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</si>
  <si>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</si>
  <si>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</si>
  <si>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</si>
  <si>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</si>
  <si>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</si>
  <si>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</si>
  <si>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</si>
  <si>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</si>
  <si>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</si>
  <si>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Утверждено бюджетом на 2020 год</t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</si>
  <si>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</si>
  <si>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</si>
  <si>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</si>
  <si>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</si>
  <si>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</si>
  <si>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</si>
  <si>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</si>
  <si>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</si>
  <si>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</si>
  <si>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</si>
  <si>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</si>
  <si>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</si>
  <si>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</si>
  <si>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</si>
  <si>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</si>
  <si>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</si>
  <si>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</si>
  <si>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</si>
  <si>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</si>
  <si>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</si>
  <si>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</si>
  <si>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</si>
  <si>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</si>
  <si>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</si>
  <si>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</si>
  <si>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</si>
  <si>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</si>
  <si>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</si>
  <si>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</si>
  <si>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</si>
  <si>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</si>
  <si>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</si>
  <si>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Субсидии на приобретение и замену оконных блоков и выполнение необходимых для этого работ в зда</t>
    </r>
    <r>
      <rPr>
        <sz val="9"/>
        <color indexed="8"/>
        <rFont val="Times New Roman"/>
        <family val="1"/>
      </rPr>
      <t>ниях муниципальных образовательных организаций Волгоградской области с-но ПАВО от 09.04.20 года № 199-п</t>
    </r>
  </si>
  <si>
    <t>Субсидии с-но ПАВО от 01.06.2020 № 310-п «Об утверждении Порядка предоставления и распределения субсидий бюджетам муниципальных образований на реализацию проектов местных инициатив населения Волгоградской области»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</si>
  <si>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</si>
  <si>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</si>
  <si>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</si>
  <si>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</si>
  <si>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</si>
  <si>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 с-но ПАВО от 23.03. 20 № 166-п</t>
  </si>
  <si>
    <t>90 2 2 02 49999 05 0000 150</t>
  </si>
  <si>
    <t>Прочие межбюджетные трансферты, передаваемые бюджетам муниципальных районов с-но ПАВО от 01.06. 2020 № 310-п</t>
  </si>
  <si>
    <t>902 2 02 49999 05 0000 150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</si>
  <si>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</si>
  <si>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</si>
  <si>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</si>
  <si>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</si>
  <si>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</si>
  <si>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</si>
  <si>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</si>
  <si>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</si>
  <si>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</si>
  <si>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</si>
  <si>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</si>
  <si>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</si>
  <si>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</si>
  <si>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</si>
  <si>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</si>
  <si>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</si>
  <si>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</si>
  <si>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</si>
  <si>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</si>
  <si>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</si>
  <si>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</si>
  <si>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</si>
  <si>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000 1 16 11000 01 0000 140</t>
  </si>
  <si>
    <t>814 1 16 11050 01 0000 140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</si>
  <si>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</si>
  <si>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</si>
  <si>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</si>
  <si>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</si>
  <si>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</si>
  <si>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</si>
  <si>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</si>
  <si>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</si>
  <si>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</si>
  <si>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</si>
  <si>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</si>
  <si>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</si>
  <si>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</si>
  <si>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Отчет на 01.01.2021 г.</t>
  </si>
  <si>
    <t xml:space="preserve"> Алексеевского муниципального района   на  01.01.2021 года</t>
  </si>
  <si>
    <t>от__________2021 г. №____</t>
  </si>
  <si>
    <t>Прочие субсидии</t>
  </si>
  <si>
    <t>Прочие субсидии бюджетам сельских поселений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</si>
  <si>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</si>
  <si>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</si>
  <si>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</si>
  <si>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</si>
  <si>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</si>
  <si>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000 2 02 45550 00 0000 150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</si>
  <si>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</si>
  <si>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</si>
  <si>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</si>
  <si>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</si>
  <si>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</si>
  <si>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 xml:space="preserve">Исполнение по доходам бюджета Алексеевского муниципального района за 2020 год </t>
  </si>
  <si>
    <t>к решению Алексеевской районной Думы</t>
  </si>
  <si>
    <t>Исполнение консолидированного бюджета по доходам</t>
  </si>
  <si>
    <t>Утверждено бюджетом на 2021 год</t>
  </si>
  <si>
    <t>Отчет на 01.01.2022 г.</t>
  </si>
  <si>
    <t xml:space="preserve"> Алексеевского муниципального района  за 2021 год</t>
  </si>
  <si>
    <t>от_________________ №____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</si>
  <si>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</si>
  <si>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</si>
  <si>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Плата за сбросы загрязняющих веществ в водные объекты</t>
  </si>
  <si>
    <t>000 1 12 01030 00 0000 120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</si>
  <si>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</si>
  <si>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</si>
  <si>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</si>
  <si>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</si>
  <si>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8031 16 01173 01 0000 140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</si>
  <si>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</si>
  <si>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t>048 1 16 11050 01 0000 140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</si>
  <si>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</si>
  <si>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</si>
  <si>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902 1 16 02020 02 0000 140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</si>
  <si>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</si>
  <si>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</si>
  <si>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902 2 02 25299 05 0000 150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</si>
  <si>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</si>
  <si>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</si>
  <si>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Субсидия на реализацию  мероприятий по благоустройству сельских территорий с-но ПАВО от 17.02.21 № 61-п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</si>
  <si>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Субсидия на обеспечение комплексного развития сельских территорий (реализация проектов комплексного развития сельских территорий или сельских агломераций)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</si>
  <si>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</si>
  <si>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</si>
  <si>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</si>
  <si>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</si>
  <si>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</si>
  <si>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</si>
  <si>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>Субсидии бюджетам муниципальных районов на дооснащение действующих объектов физической культуры и спорта оборудованием для лиц с ограниченными возможностями здоровья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</si>
  <si>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с-но ПАВО от 16.02.21 № 54-п</t>
  </si>
  <si>
    <t>Субсидии бюджетам муниципальных районов на развитие муниципальных домов культуры</t>
  </si>
  <si>
    <t>Субсидии бюджетам муниципальных районов на приобретение и монтаж оборудования для доочистки воды</t>
  </si>
  <si>
    <t xml:space="preserve">Субсидии бюджетам муниципальных районов для предоставления и распределения на реализацию проектов местных инициатив населения Волгоградской области  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</si>
  <si>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</si>
  <si>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Субвенции на предоставление субсидий на обеспечение деятельности органов местного самоуправления по предоставлению гражданам субсидий на оплату жилья и коммунальных услуг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</si>
  <si>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</si>
  <si>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</si>
  <si>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</si>
  <si>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</si>
  <si>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</si>
  <si>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</si>
  <si>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</si>
  <si>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</si>
  <si>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</si>
  <si>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</si>
  <si>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на проведение Всероссийской переписи населения в 2021 году</t>
  </si>
  <si>
    <t>902 2 02 35469 05 0000 150</t>
  </si>
  <si>
    <t xml:space="preserve"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</si>
  <si>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Прочие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</si>
  <si>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Иные межбюджетные трансферты на ремонт памятников, находящихся в сельских поселениях </t>
  </si>
  <si>
    <t>Инициативные платежи от граждан на реализацию проекта местных инициатив «Бессмертный полк»</t>
  </si>
  <si>
    <t>Инициативные платежи от граждан на реализацию проекта местных инициатив «Безопасные и качественные автомобильные дороги Самолшинского сельского поселения»</t>
  </si>
  <si>
    <t>Инициативные платежи от граждан на реализацию проекта местных инициатив «Замена централизованного водопровода на территории Трехложинского сельского поселения»</t>
  </si>
  <si>
    <t>Доходы бюджетов бюджетной системы РФ от возврата организациями остатков субсидий прошлых лет</t>
  </si>
  <si>
    <t>000 2 18 00000 00 0000 150</t>
  </si>
  <si>
    <t>902 2 18 05010 05 0000 150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</si>
  <si>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</si>
  <si>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</si>
  <si>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</si>
  <si>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902 2 19 60010 05 0000 150</t>
  </si>
  <si>
    <t>000 1 14 02053 10 0000 440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</si>
  <si>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</si>
  <si>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845 1 16 10123 01 0000 140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</si>
  <si>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</si>
  <si>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Задолженность и перерасчеты по отмененным налогам и сборам</t>
  </si>
  <si>
    <t>000 1 09 00000 00 0000 000</t>
  </si>
  <si>
    <t>182 1 09 04053 10 0000 110</t>
  </si>
  <si>
    <t>Земельный налог (по обязательствам, возникшим до 01.01.2006г.), мобилизуемый на территориях поселений</t>
  </si>
  <si>
    <t>954 2 02 29999 10 0000 150</t>
  </si>
  <si>
    <t>Субсидия на поощрение победителей конкурса на сохранение культурного наследия</t>
  </si>
  <si>
    <t>000 2 02 29999 00 0000 150</t>
  </si>
  <si>
    <t>Субвенция бюджетам сеьских поселений на предупреждение и ликвидацию болезней животных</t>
  </si>
  <si>
    <t>000 207 05030 00 000 150</t>
  </si>
  <si>
    <t>Прочие безвозмездные поступления в бюджеты сельских поселений</t>
  </si>
  <si>
    <t>000 207 05030 10 000 150</t>
  </si>
  <si>
    <t>Приложение №14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</si>
</sst>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7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174" fontId="12" fillId="33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vertical="center" wrapText="1" readingOrder="1"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0" fontId="66" fillId="35" borderId="0" xfId="0" applyFont="1" applyFill="1" applyAlignment="1">
      <alignment horizontal="right"/>
    </xf>
    <xf numFmtId="0" fontId="1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180" fontId="11" fillId="0" borderId="10" xfId="0" applyNumberFormat="1" applyFont="1" applyBorder="1" applyAlignment="1">
      <alignment horizontal="left" vertical="center"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10" xfId="53" applyFont="1" applyBorder="1" applyAlignment="1" applyProtection="1">
      <alignment vertical="center" wrapText="1" readingOrder="1"/>
      <protection locked="0"/>
    </xf>
    <xf numFmtId="0" fontId="13" fillId="0" borderId="11" xfId="53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>
      <alignment wrapText="1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67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0" fontId="13" fillId="0" borderId="10" xfId="53" applyFont="1" applyFill="1" applyBorder="1" applyAlignment="1" applyProtection="1">
      <alignment horizontal="left" wrapText="1"/>
      <protection locked="0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7" fillId="34" borderId="10" xfId="0" applyFont="1" applyFill="1" applyBorder="1" applyAlignment="1">
      <alignment horizontal="left" wrapText="1"/>
    </xf>
    <xf numFmtId="0" fontId="69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left" wrapText="1"/>
    </xf>
    <xf numFmtId="0" fontId="68" fillId="34" borderId="10" xfId="42" applyFont="1" applyFill="1" applyBorder="1" applyAlignment="1" applyProtection="1">
      <alignment horizontal="left" wrapText="1"/>
      <protection/>
    </xf>
    <xf numFmtId="0" fontId="70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7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79" fontId="7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9" fontId="12" fillId="0" borderId="10" xfId="0" applyNumberFormat="1" applyFont="1" applyFill="1" applyBorder="1" applyAlignment="1">
      <alignment/>
    </xf>
    <xf numFmtId="179" fontId="7" fillId="33" borderId="10" xfId="0" applyNumberFormat="1" applyFont="1" applyFill="1" applyBorder="1" applyAlignment="1">
      <alignment/>
    </xf>
    <xf numFmtId="179" fontId="12" fillId="33" borderId="10" xfId="0" applyNumberFormat="1" applyFont="1" applyFill="1" applyBorder="1" applyAlignment="1">
      <alignment/>
    </xf>
    <xf numFmtId="179" fontId="12" fillId="33" borderId="12" xfId="0" applyNumberFormat="1" applyFont="1" applyFill="1" applyBorder="1" applyAlignment="1">
      <alignment/>
    </xf>
    <xf numFmtId="179" fontId="7" fillId="33" borderId="12" xfId="0" applyNumberFormat="1" applyFont="1" applyFill="1" applyBorder="1" applyAlignment="1">
      <alignment/>
    </xf>
    <xf numFmtId="179" fontId="12" fillId="0" borderId="10" xfId="0" applyNumberFormat="1" applyFont="1" applyBorder="1" applyAlignment="1">
      <alignment wrapText="1"/>
    </xf>
    <xf numFmtId="179" fontId="7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7" fillId="34" borderId="10" xfId="42" applyFont="1" applyFill="1" applyBorder="1" applyAlignment="1" applyProtection="1">
      <alignment vertical="center" wrapText="1"/>
      <protection/>
    </xf>
    <xf numFmtId="0" fontId="71" fillId="34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vertical="center" wrapText="1"/>
    </xf>
    <xf numFmtId="0" fontId="67" fillId="34" borderId="13" xfId="42" applyFont="1" applyFill="1" applyBorder="1" applyAlignment="1" applyProtection="1">
      <alignment horizontal="left" wrapText="1"/>
      <protection/>
    </xf>
    <xf numFmtId="0" fontId="69" fillId="34" borderId="13" xfId="0" applyFont="1" applyFill="1" applyBorder="1" applyAlignment="1">
      <alignment horizontal="center"/>
    </xf>
    <xf numFmtId="0" fontId="73" fillId="34" borderId="1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179" fontId="7" fillId="0" borderId="13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4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right"/>
    </xf>
    <xf numFmtId="179" fontId="12" fillId="33" borderId="10" xfId="0" applyNumberFormat="1" applyFont="1" applyFill="1" applyBorder="1" applyAlignment="1">
      <alignment horizontal="right"/>
    </xf>
    <xf numFmtId="174" fontId="76" fillId="34" borderId="10" xfId="0" applyNumberFormat="1" applyFont="1" applyFill="1" applyBorder="1" applyAlignment="1">
      <alignment horizontal="right"/>
    </xf>
    <xf numFmtId="174" fontId="75" fillId="34" borderId="1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horizontal="center" wrapText="1"/>
    </xf>
    <xf numFmtId="179" fontId="12" fillId="0" borderId="12" xfId="0" applyNumberFormat="1" applyFont="1" applyBorder="1" applyAlignment="1">
      <alignment horizontal="right" wrapText="1"/>
    </xf>
    <xf numFmtId="179" fontId="7" fillId="0" borderId="13" xfId="0" applyNumberFormat="1" applyFont="1" applyBorder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174" fontId="12" fillId="0" borderId="12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/>
    </xf>
    <xf numFmtId="0" fontId="69" fillId="0" borderId="12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13" fillId="34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10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vertical="center" wrapText="1"/>
    </xf>
    <xf numFmtId="0" fontId="68" fillId="0" borderId="10" xfId="0" applyFont="1" applyFill="1" applyBorder="1" applyAlignment="1" applyProtection="1">
      <alignment horizontal="left" wrapText="1" readingOrder="1"/>
      <protection locked="0"/>
    </xf>
    <xf numFmtId="0" fontId="68" fillId="0" borderId="10" xfId="0" applyFont="1" applyBorder="1" applyAlignment="1" applyProtection="1">
      <alignment horizontal="left" wrapText="1" readingOrder="1"/>
      <protection locked="0"/>
    </xf>
    <xf numFmtId="179" fontId="22" fillId="0" borderId="10" xfId="0" applyNumberFormat="1" applyFont="1" applyFill="1" applyBorder="1" applyAlignment="1">
      <alignment horizontal="right"/>
    </xf>
    <xf numFmtId="179" fontId="22" fillId="0" borderId="10" xfId="0" applyNumberFormat="1" applyFont="1" applyBorder="1" applyAlignment="1">
      <alignment horizontal="right"/>
    </xf>
    <xf numFmtId="179" fontId="25" fillId="0" borderId="10" xfId="0" applyNumberFormat="1" applyFont="1" applyFill="1" applyBorder="1" applyAlignment="1">
      <alignment horizontal="right"/>
    </xf>
    <xf numFmtId="179" fontId="25" fillId="0" borderId="10" xfId="0" applyNumberFormat="1" applyFont="1" applyBorder="1" applyAlignment="1">
      <alignment horizontal="right"/>
    </xf>
    <xf numFmtId="179" fontId="22" fillId="0" borderId="10" xfId="0" applyNumberFormat="1" applyFont="1" applyFill="1" applyBorder="1" applyAlignment="1">
      <alignment horizontal="right" wrapText="1"/>
    </xf>
    <xf numFmtId="174" fontId="75" fillId="34" borderId="13" xfId="0" applyNumberFormat="1" applyFont="1" applyFill="1" applyBorder="1" applyAlignment="1">
      <alignment horizontal="right"/>
    </xf>
    <xf numFmtId="179" fontId="12" fillId="0" borderId="13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center" wrapText="1"/>
    </xf>
    <xf numFmtId="179" fontId="7" fillId="0" borderId="10" xfId="0" applyNumberFormat="1" applyFont="1" applyFill="1" applyBorder="1" applyAlignment="1">
      <alignment/>
    </xf>
    <xf numFmtId="179" fontId="7" fillId="0" borderId="12" xfId="0" applyNumberFormat="1" applyFont="1" applyFill="1" applyBorder="1" applyAlignment="1">
      <alignment/>
    </xf>
    <xf numFmtId="179" fontId="12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179" fontId="12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4" fontId="12" fillId="0" borderId="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 vertical="center" wrapText="1"/>
    </xf>
    <xf numFmtId="180" fontId="11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67" fillId="0" borderId="10" xfId="42" applyFont="1" applyFill="1" applyBorder="1" applyAlignment="1" applyProtection="1">
      <alignment horizontal="left" wrapText="1"/>
      <protection/>
    </xf>
    <xf numFmtId="0" fontId="6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/>
    </xf>
    <xf numFmtId="0" fontId="68" fillId="0" borderId="10" xfId="42" applyFont="1" applyFill="1" applyBorder="1" applyAlignment="1" applyProtection="1">
      <alignment horizontal="left" wrapText="1"/>
      <protection/>
    </xf>
    <xf numFmtId="0" fontId="17" fillId="0" borderId="10" xfId="42" applyFont="1" applyFill="1" applyBorder="1" applyAlignment="1" applyProtection="1">
      <alignment vertical="center" wrapText="1"/>
      <protection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67" fillId="0" borderId="13" xfId="42" applyFont="1" applyFill="1" applyBorder="1" applyAlignment="1" applyProtection="1">
      <alignment horizontal="left" wrapText="1"/>
      <protection/>
    </xf>
    <xf numFmtId="0" fontId="69" fillId="0" borderId="13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74" fontId="75" fillId="0" borderId="10" xfId="0" applyNumberFormat="1" applyFont="1" applyFill="1" applyBorder="1" applyAlignment="1">
      <alignment horizontal="right"/>
    </xf>
    <xf numFmtId="174" fontId="75" fillId="0" borderId="13" xfId="0" applyNumberFormat="1" applyFont="1" applyFill="1" applyBorder="1" applyAlignment="1">
      <alignment horizontal="right"/>
    </xf>
    <xf numFmtId="179" fontId="12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179" fontId="7" fillId="0" borderId="13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 readingOrder="1"/>
    </xf>
    <xf numFmtId="179" fontId="12" fillId="0" borderId="10" xfId="0" applyNumberFormat="1" applyFont="1" applyFill="1" applyBorder="1" applyAlignment="1">
      <alignment wrapText="1"/>
    </xf>
    <xf numFmtId="179" fontId="12" fillId="0" borderId="12" xfId="0" applyNumberFormat="1" applyFont="1" applyFill="1" applyBorder="1" applyAlignment="1">
      <alignment wrapText="1"/>
    </xf>
    <xf numFmtId="0" fontId="75" fillId="0" borderId="10" xfId="0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 horizontal="right" wrapText="1"/>
    </xf>
    <xf numFmtId="0" fontId="11" fillId="0" borderId="11" xfId="53" applyFont="1" applyFill="1" applyBorder="1" applyAlignment="1" applyProtection="1">
      <alignment horizontal="left" vertical="center" wrapText="1"/>
      <protection locked="0"/>
    </xf>
    <xf numFmtId="0" fontId="11" fillId="0" borderId="11" xfId="53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 applyProtection="1">
      <alignment vertical="center" wrapText="1" readingOrder="1"/>
      <protection locked="0"/>
    </xf>
    <xf numFmtId="0" fontId="13" fillId="0" borderId="11" xfId="53" applyFont="1" applyFill="1" applyBorder="1" applyAlignment="1" applyProtection="1">
      <alignment vertical="center" wrapText="1" readingOrder="1"/>
      <protection locked="0"/>
    </xf>
    <xf numFmtId="179" fontId="7" fillId="0" borderId="10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center" wrapText="1"/>
    </xf>
    <xf numFmtId="174" fontId="12" fillId="0" borderId="12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74" fontId="12" fillId="0" borderId="12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 readingOrder="1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>
      <alignment horizontal="left" wrapText="1" readingOrder="1"/>
    </xf>
    <xf numFmtId="0" fontId="72" fillId="0" borderId="13" xfId="0" applyFont="1" applyFill="1" applyBorder="1" applyAlignment="1">
      <alignment vertical="center" wrapText="1"/>
    </xf>
    <xf numFmtId="179" fontId="12" fillId="0" borderId="14" xfId="0" applyNumberFormat="1" applyFont="1" applyFill="1" applyBorder="1" applyAlignment="1">
      <alignment horizontal="right" wrapText="1"/>
    </xf>
    <xf numFmtId="0" fontId="68" fillId="0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vertical="center" wrapText="1"/>
    </xf>
    <xf numFmtId="174" fontId="12" fillId="0" borderId="13" xfId="0" applyNumberFormat="1" applyFont="1" applyFill="1" applyBorder="1" applyAlignment="1">
      <alignment horizontal="right"/>
    </xf>
    <xf numFmtId="174" fontId="7" fillId="0" borderId="13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/>
    </xf>
    <xf numFmtId="0" fontId="66" fillId="35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view="pageBreakPreview" zoomScale="98" zoomScaleNormal="106" zoomScaleSheetLayoutView="98" workbookViewId="0" topLeftCell="A1">
      <selection activeCell="A14" sqref="A14"/>
    </sheetView>
  </sheetViews>
  <sheetFormatPr defaultColWidth="9.00390625" defaultRowHeight="12.75"/>
  <cols>
    <col min="1" max="1" width="50.00390625" style="4" customWidth="1"/>
    <col min="2" max="2" width="24.875" style="0" customWidth="1"/>
    <col min="3" max="3" width="12.125" style="0" customWidth="1"/>
    <col min="4" max="4" width="11.875" style="0" customWidth="1"/>
    <col min="5" max="5" width="11.125" style="0" customWidth="1"/>
    <col min="6" max="6" width="0.12890625" style="0" hidden="1" customWidth="1"/>
  </cols>
  <sheetData>
    <row r="1" spans="1:5" ht="15.75">
      <c r="A1" s="5"/>
      <c r="B1" s="232" t="s">
        <v>105</v>
      </c>
      <c r="C1" s="232"/>
      <c r="D1" s="232"/>
      <c r="E1" s="232"/>
    </row>
    <row r="2" spans="1:5" ht="15.75">
      <c r="A2" s="5"/>
      <c r="B2" s="42"/>
      <c r="C2" s="42"/>
      <c r="D2" s="232" t="s">
        <v>107</v>
      </c>
      <c r="E2" s="232"/>
    </row>
    <row r="3" spans="1:5" ht="15.75">
      <c r="A3" s="5"/>
      <c r="B3" s="232" t="s">
        <v>108</v>
      </c>
      <c r="C3" s="232"/>
      <c r="D3" s="232"/>
      <c r="E3" s="232"/>
    </row>
    <row r="4" spans="1:5" ht="15.75">
      <c r="A4" s="5"/>
      <c r="B4" s="232" t="s">
        <v>109</v>
      </c>
      <c r="C4" s="232"/>
      <c r="D4" s="232"/>
      <c r="E4" s="232"/>
    </row>
    <row r="5" spans="1:5" ht="18" customHeight="1">
      <c r="A5" s="5"/>
      <c r="B5" s="232" t="s">
        <v>420</v>
      </c>
      <c r="C5" s="232"/>
      <c r="D5" s="232"/>
      <c r="E5" s="232"/>
    </row>
    <row r="6" spans="1:6" ht="15.75" hidden="1">
      <c r="A6" s="236"/>
      <c r="B6" s="236"/>
      <c r="C6" s="236"/>
      <c r="D6" s="236"/>
      <c r="E6" s="236"/>
      <c r="F6" s="22"/>
    </row>
    <row r="7" spans="1:6" ht="24.75" customHeight="1">
      <c r="A7" s="233" t="s">
        <v>434</v>
      </c>
      <c r="B7" s="233"/>
      <c r="C7" s="233"/>
      <c r="D7" s="233"/>
      <c r="E7" s="233"/>
      <c r="F7" s="23"/>
    </row>
    <row r="8" spans="1:6" ht="15.75" customHeight="1">
      <c r="A8" s="236"/>
      <c r="B8" s="236"/>
      <c r="C8" s="236"/>
      <c r="D8" s="236"/>
      <c r="E8" s="236"/>
      <c r="F8" s="23"/>
    </row>
    <row r="9" spans="1:6" ht="15.75" customHeight="1">
      <c r="A9" s="6"/>
      <c r="B9" s="7"/>
      <c r="C9" s="7"/>
      <c r="D9" s="234" t="s">
        <v>23</v>
      </c>
      <c r="E9" s="235"/>
      <c r="F9" s="22"/>
    </row>
    <row r="10" spans="1:18" ht="45" customHeight="1">
      <c r="A10" s="9" t="s">
        <v>4</v>
      </c>
      <c r="B10" s="8" t="s">
        <v>5</v>
      </c>
      <c r="C10" s="14" t="s">
        <v>337</v>
      </c>
      <c r="D10" s="14" t="s">
        <v>418</v>
      </c>
      <c r="E10" s="14" t="s">
        <v>110</v>
      </c>
      <c r="G10" s="25"/>
      <c r="H10" s="25"/>
      <c r="I10" s="25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">
        <v>1</v>
      </c>
      <c r="B11" s="2">
        <v>2</v>
      </c>
      <c r="C11" s="3">
        <v>3</v>
      </c>
      <c r="D11" s="3">
        <v>4</v>
      </c>
      <c r="E11" s="3">
        <v>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19" t="s">
        <v>66</v>
      </c>
      <c r="B12" s="36" t="s">
        <v>6</v>
      </c>
      <c r="C12" s="83">
        <f>SUM(C13+C42)</f>
        <v>151841.09999999998</v>
      </c>
      <c r="D12" s="83">
        <f>SUM(D13+D42)</f>
        <v>146008.3</v>
      </c>
      <c r="E12" s="83">
        <f>D12/C12*100</f>
        <v>96.15861581613939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19" t="s">
        <v>65</v>
      </c>
      <c r="B13" s="36"/>
      <c r="C13" s="83">
        <f>SUM(C14+C25+C39+C20)</f>
        <v>128367.19999999998</v>
      </c>
      <c r="D13" s="83">
        <f>SUM(D14+D25+D39+D20)</f>
        <v>128465.4</v>
      </c>
      <c r="E13" s="83">
        <f>D13/C13*100</f>
        <v>100.0764992926542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19" t="s">
        <v>162</v>
      </c>
      <c r="B14" s="36" t="s">
        <v>8</v>
      </c>
      <c r="C14" s="83">
        <f>SUM(C15)</f>
        <v>112736.59999999999</v>
      </c>
      <c r="D14" s="83">
        <f>SUM(D15)</f>
        <v>112832.09999999999</v>
      </c>
      <c r="E14" s="83">
        <f aca="true" t="shared" si="0" ref="E14:E150">D14/C14*100</f>
        <v>100.08471073280549</v>
      </c>
      <c r="G14" s="11"/>
      <c r="H14" s="26"/>
      <c r="I14" s="26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.75">
      <c r="A15" s="19" t="s">
        <v>9</v>
      </c>
      <c r="B15" s="36" t="s">
        <v>10</v>
      </c>
      <c r="C15" s="83">
        <f>SUM(C16+C17+C19+C18)</f>
        <v>112736.59999999999</v>
      </c>
      <c r="D15" s="83">
        <f>SUM(D16+D17+D19+D18)</f>
        <v>112832.09999999999</v>
      </c>
      <c r="E15" s="83">
        <f t="shared" si="0"/>
        <v>100.08471073280549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60.75">
      <c r="A16" s="12" t="s">
        <v>35</v>
      </c>
      <c r="B16" s="32" t="s">
        <v>60</v>
      </c>
      <c r="C16" s="84">
        <v>111512.7</v>
      </c>
      <c r="D16" s="84">
        <v>111607.2</v>
      </c>
      <c r="E16" s="84">
        <f t="shared" si="0"/>
        <v>100.08474371080602</v>
      </c>
      <c r="G16" s="27"/>
      <c r="H16" s="27"/>
      <c r="I16" s="27"/>
      <c r="J16" s="27"/>
      <c r="K16" s="11"/>
      <c r="L16" s="11"/>
      <c r="M16" s="11"/>
      <c r="N16" s="11"/>
      <c r="O16" s="11"/>
      <c r="P16" s="11"/>
      <c r="Q16" s="11"/>
      <c r="R16" s="11"/>
    </row>
    <row r="17" spans="1:18" ht="84.75">
      <c r="A17" s="12" t="s">
        <v>32</v>
      </c>
      <c r="B17" s="32" t="s">
        <v>61</v>
      </c>
      <c r="C17" s="84">
        <v>144.2</v>
      </c>
      <c r="D17" s="84">
        <v>144.4</v>
      </c>
      <c r="E17" s="84">
        <f t="shared" si="0"/>
        <v>100.13869625520113</v>
      </c>
      <c r="G17" s="27"/>
      <c r="H17" s="27"/>
      <c r="I17" s="27"/>
      <c r="J17" s="27"/>
      <c r="K17" s="11"/>
      <c r="L17" s="11"/>
      <c r="M17" s="11"/>
      <c r="N17" s="11"/>
      <c r="O17" s="11"/>
      <c r="P17" s="11"/>
      <c r="Q17" s="11"/>
      <c r="R17" s="11"/>
    </row>
    <row r="18" spans="1:18" ht="36.75">
      <c r="A18" s="12" t="s">
        <v>33</v>
      </c>
      <c r="B18" s="32" t="s">
        <v>63</v>
      </c>
      <c r="C18" s="84">
        <v>933.2</v>
      </c>
      <c r="D18" s="84">
        <v>934</v>
      </c>
      <c r="E18" s="84">
        <f t="shared" si="0"/>
        <v>100.08572653236176</v>
      </c>
      <c r="G18" s="27"/>
      <c r="H18" s="27"/>
      <c r="I18" s="27"/>
      <c r="J18" s="27"/>
      <c r="K18" s="11"/>
      <c r="L18" s="11"/>
      <c r="M18" s="11"/>
      <c r="N18" s="11"/>
      <c r="O18" s="11"/>
      <c r="P18" s="11"/>
      <c r="Q18" s="11"/>
      <c r="R18" s="11"/>
    </row>
    <row r="19" spans="1:18" ht="72.75">
      <c r="A19" s="12" t="s">
        <v>131</v>
      </c>
      <c r="B19" s="32" t="s">
        <v>62</v>
      </c>
      <c r="C19" s="84">
        <v>146.5</v>
      </c>
      <c r="D19" s="84">
        <v>146.5</v>
      </c>
      <c r="E19" s="84">
        <f t="shared" si="0"/>
        <v>100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6.75">
      <c r="A20" s="43" t="s">
        <v>163</v>
      </c>
      <c r="B20" s="28" t="s">
        <v>94</v>
      </c>
      <c r="C20" s="83">
        <f>SUM(C21:C24)</f>
        <v>6312.2</v>
      </c>
      <c r="D20" s="83">
        <f>SUM(D21:D24)</f>
        <v>6312.2</v>
      </c>
      <c r="E20" s="83">
        <f t="shared" si="0"/>
        <v>100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84.75">
      <c r="A21" s="12" t="s">
        <v>164</v>
      </c>
      <c r="B21" s="44" t="s">
        <v>127</v>
      </c>
      <c r="C21" s="84">
        <v>2911.4</v>
      </c>
      <c r="D21" s="84">
        <v>2911.4</v>
      </c>
      <c r="E21" s="84">
        <f t="shared" si="0"/>
        <v>100</v>
      </c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5" ht="84" customHeight="1">
      <c r="A22" s="12" t="s">
        <v>132</v>
      </c>
      <c r="B22" s="44" t="s">
        <v>128</v>
      </c>
      <c r="C22" s="84">
        <v>20.8</v>
      </c>
      <c r="D22" s="84">
        <v>20.8</v>
      </c>
      <c r="E22" s="84">
        <f t="shared" si="0"/>
        <v>100</v>
      </c>
    </row>
    <row r="23" spans="1:5" ht="84.75" customHeight="1">
      <c r="A23" s="45" t="s">
        <v>133</v>
      </c>
      <c r="B23" s="44" t="s">
        <v>129</v>
      </c>
      <c r="C23" s="84">
        <v>3916.7</v>
      </c>
      <c r="D23" s="84">
        <v>3916.7</v>
      </c>
      <c r="E23" s="84">
        <f t="shared" si="0"/>
        <v>100</v>
      </c>
    </row>
    <row r="24" spans="1:5" ht="87" customHeight="1">
      <c r="A24" s="46" t="s">
        <v>134</v>
      </c>
      <c r="B24" s="44" t="s">
        <v>130</v>
      </c>
      <c r="C24" s="84">
        <v>-536.7</v>
      </c>
      <c r="D24" s="84">
        <v>-536.7</v>
      </c>
      <c r="E24" s="84">
        <f t="shared" si="0"/>
        <v>100</v>
      </c>
    </row>
    <row r="25" spans="1:5" ht="21.75" customHeight="1">
      <c r="A25" s="19" t="s">
        <v>11</v>
      </c>
      <c r="B25" s="36" t="s">
        <v>12</v>
      </c>
      <c r="C25" s="83">
        <f>SUM(C32+C35+C37)+C26</f>
        <v>7888.5</v>
      </c>
      <c r="D25" s="83">
        <f>SUM(D32+D35+D37)+D26</f>
        <v>7891.1</v>
      </c>
      <c r="E25" s="83">
        <f t="shared" si="0"/>
        <v>100.03295937123661</v>
      </c>
    </row>
    <row r="26" spans="1:5" ht="24.75">
      <c r="A26" s="19" t="s">
        <v>165</v>
      </c>
      <c r="B26" s="36" t="s">
        <v>166</v>
      </c>
      <c r="C26" s="83">
        <f>C27+C29+C31</f>
        <v>612.9000000000001</v>
      </c>
      <c r="D26" s="83">
        <f>D27+D29+D31</f>
        <v>614</v>
      </c>
      <c r="E26" s="83">
        <f t="shared" si="0"/>
        <v>100.17947462881382</v>
      </c>
    </row>
    <row r="27" spans="1:5" ht="27.75" customHeight="1">
      <c r="A27" s="20" t="s">
        <v>167</v>
      </c>
      <c r="B27" s="32" t="s">
        <v>297</v>
      </c>
      <c r="C27" s="84">
        <f>C28</f>
        <v>360.1</v>
      </c>
      <c r="D27" s="84">
        <f>D28</f>
        <v>361.2</v>
      </c>
      <c r="E27" s="84">
        <f t="shared" si="0"/>
        <v>100.3054707025826</v>
      </c>
    </row>
    <row r="28" spans="1:5" ht="24.75">
      <c r="A28" s="20" t="s">
        <v>167</v>
      </c>
      <c r="B28" s="32" t="s">
        <v>295</v>
      </c>
      <c r="C28" s="84">
        <v>360.1</v>
      </c>
      <c r="D28" s="84">
        <v>361.2</v>
      </c>
      <c r="E28" s="84">
        <f t="shared" si="0"/>
        <v>100.3054707025826</v>
      </c>
    </row>
    <row r="29" spans="1:5" ht="36.75">
      <c r="A29" s="20" t="s">
        <v>298</v>
      </c>
      <c r="B29" s="32" t="s">
        <v>299</v>
      </c>
      <c r="C29" s="84">
        <f>C30</f>
        <v>252.8</v>
      </c>
      <c r="D29" s="84">
        <f>D30</f>
        <v>252.8</v>
      </c>
      <c r="E29" s="84">
        <f t="shared" si="0"/>
        <v>100</v>
      </c>
    </row>
    <row r="30" spans="1:5" ht="48.75">
      <c r="A30" s="20" t="s">
        <v>168</v>
      </c>
      <c r="B30" s="32" t="s">
        <v>296</v>
      </c>
      <c r="C30" s="84">
        <v>252.8</v>
      </c>
      <c r="D30" s="84">
        <v>252.8</v>
      </c>
      <c r="E30" s="84">
        <f t="shared" si="0"/>
        <v>100</v>
      </c>
    </row>
    <row r="31" spans="1:5" ht="23.25" customHeight="1" hidden="1">
      <c r="A31" s="20" t="s">
        <v>300</v>
      </c>
      <c r="B31" s="32" t="s">
        <v>301</v>
      </c>
      <c r="C31" s="84">
        <v>0</v>
      </c>
      <c r="D31" s="84">
        <v>0</v>
      </c>
      <c r="E31" s="84" t="e">
        <f t="shared" si="0"/>
        <v>#DIV/0!</v>
      </c>
    </row>
    <row r="32" spans="1:5" ht="24.75">
      <c r="A32" s="19" t="s">
        <v>38</v>
      </c>
      <c r="B32" s="36" t="s">
        <v>69</v>
      </c>
      <c r="C32" s="83">
        <f>C33+C34</f>
        <v>3513.1</v>
      </c>
      <c r="D32" s="83">
        <f>D33+D34</f>
        <v>3514.6</v>
      </c>
      <c r="E32" s="83">
        <f t="shared" si="0"/>
        <v>100.04269733283995</v>
      </c>
    </row>
    <row r="33" spans="1:5" ht="24.75">
      <c r="A33" s="20" t="s">
        <v>38</v>
      </c>
      <c r="B33" s="32" t="s">
        <v>70</v>
      </c>
      <c r="C33" s="84">
        <v>3513.1</v>
      </c>
      <c r="D33" s="84">
        <v>3514.6</v>
      </c>
      <c r="E33" s="84">
        <f t="shared" si="0"/>
        <v>100.04269733283995</v>
      </c>
    </row>
    <row r="34" spans="1:5" ht="36.75" hidden="1">
      <c r="A34" s="20" t="s">
        <v>382</v>
      </c>
      <c r="B34" s="32" t="s">
        <v>381</v>
      </c>
      <c r="C34" s="84">
        <v>0</v>
      </c>
      <c r="D34" s="84">
        <v>0</v>
      </c>
      <c r="E34" s="84">
        <v>0</v>
      </c>
    </row>
    <row r="35" spans="1:5" ht="15.75">
      <c r="A35" s="19" t="s">
        <v>13</v>
      </c>
      <c r="B35" s="36" t="s">
        <v>71</v>
      </c>
      <c r="C35" s="83">
        <f>C36</f>
        <v>3762.5</v>
      </c>
      <c r="D35" s="83">
        <f>D36</f>
        <v>3762.5</v>
      </c>
      <c r="E35" s="83">
        <f t="shared" si="0"/>
        <v>100</v>
      </c>
    </row>
    <row r="36" spans="1:5" ht="27.75">
      <c r="A36" s="20" t="s">
        <v>13</v>
      </c>
      <c r="B36" s="29" t="s">
        <v>2</v>
      </c>
      <c r="C36" s="84">
        <v>3762.5</v>
      </c>
      <c r="D36" s="84">
        <v>3762.5</v>
      </c>
      <c r="E36" s="84">
        <f t="shared" si="0"/>
        <v>100</v>
      </c>
    </row>
    <row r="37" spans="1:5" ht="27.75" hidden="1">
      <c r="A37" s="19" t="s">
        <v>114</v>
      </c>
      <c r="B37" s="28" t="s">
        <v>338</v>
      </c>
      <c r="C37" s="83">
        <f>C38</f>
        <v>0</v>
      </c>
      <c r="D37" s="83">
        <f>D38</f>
        <v>0</v>
      </c>
      <c r="E37" s="83" t="e">
        <f t="shared" si="0"/>
        <v>#DIV/0!</v>
      </c>
    </row>
    <row r="38" spans="1:5" ht="35.25" customHeight="1" hidden="1">
      <c r="A38" s="20" t="s">
        <v>115</v>
      </c>
      <c r="B38" s="29" t="s">
        <v>113</v>
      </c>
      <c r="C38" s="84">
        <v>0</v>
      </c>
      <c r="D38" s="84">
        <v>0</v>
      </c>
      <c r="E38" s="84" t="e">
        <f t="shared" si="0"/>
        <v>#DIV/0!</v>
      </c>
    </row>
    <row r="39" spans="1:5" ht="15.75">
      <c r="A39" s="19" t="s">
        <v>39</v>
      </c>
      <c r="B39" s="36" t="s">
        <v>40</v>
      </c>
      <c r="C39" s="83">
        <f>SUM(C40)</f>
        <v>1429.9</v>
      </c>
      <c r="D39" s="83">
        <f>SUM(D40)</f>
        <v>1430</v>
      </c>
      <c r="E39" s="83">
        <f t="shared" si="0"/>
        <v>100.00699349604866</v>
      </c>
    </row>
    <row r="40" spans="1:5" ht="24.75">
      <c r="A40" s="19" t="s">
        <v>41</v>
      </c>
      <c r="B40" s="36" t="s">
        <v>42</v>
      </c>
      <c r="C40" s="83">
        <f>SUM(C41)</f>
        <v>1429.9</v>
      </c>
      <c r="D40" s="83">
        <f>SUM(D41)</f>
        <v>1430</v>
      </c>
      <c r="E40" s="83">
        <f t="shared" si="0"/>
        <v>100.00699349604866</v>
      </c>
    </row>
    <row r="41" spans="1:5" ht="36.75">
      <c r="A41" s="20" t="s">
        <v>43</v>
      </c>
      <c r="B41" s="32" t="s">
        <v>75</v>
      </c>
      <c r="C41" s="84">
        <v>1429.9</v>
      </c>
      <c r="D41" s="84">
        <v>1430</v>
      </c>
      <c r="E41" s="84">
        <f t="shared" si="0"/>
        <v>100.00699349604866</v>
      </c>
    </row>
    <row r="42" spans="1:5" ht="15.75">
      <c r="A42" s="19" t="s">
        <v>67</v>
      </c>
      <c r="B42" s="32"/>
      <c r="C42" s="83">
        <f>SUM(C43+C53+C63+C68+C59)</f>
        <v>23473.9</v>
      </c>
      <c r="D42" s="83">
        <f>SUM(D43+D53+D63+D68+D59)</f>
        <v>17542.899999999998</v>
      </c>
      <c r="E42" s="83">
        <f t="shared" si="0"/>
        <v>74.73364034097443</v>
      </c>
    </row>
    <row r="43" spans="1:5" ht="24.75">
      <c r="A43" s="19" t="s">
        <v>15</v>
      </c>
      <c r="B43" s="36" t="s">
        <v>16</v>
      </c>
      <c r="C43" s="83">
        <f>SUM(C44+C51)</f>
        <v>15360.4</v>
      </c>
      <c r="D43" s="83">
        <f>SUM(D44+D51)</f>
        <v>15360.4</v>
      </c>
      <c r="E43" s="83">
        <f t="shared" si="0"/>
        <v>100</v>
      </c>
    </row>
    <row r="44" spans="1:5" ht="76.5" customHeight="1">
      <c r="A44" s="89" t="s">
        <v>135</v>
      </c>
      <c r="B44" s="36" t="s">
        <v>17</v>
      </c>
      <c r="C44" s="83">
        <f>SUM(C45+C49+C47)</f>
        <v>15357.6</v>
      </c>
      <c r="D44" s="83">
        <f>SUM(D45+D49+D47)</f>
        <v>15357.6</v>
      </c>
      <c r="E44" s="83">
        <f t="shared" si="0"/>
        <v>100</v>
      </c>
    </row>
    <row r="45" spans="1:5" ht="48.75">
      <c r="A45" s="21" t="s">
        <v>18</v>
      </c>
      <c r="B45" s="29" t="s">
        <v>56</v>
      </c>
      <c r="C45" s="84">
        <f>SUM(C46)</f>
        <v>13186.5</v>
      </c>
      <c r="D45" s="84">
        <f>SUM(D46)</f>
        <v>13186.5</v>
      </c>
      <c r="E45" s="84">
        <f t="shared" si="0"/>
        <v>100</v>
      </c>
    </row>
    <row r="46" spans="1:5" ht="72.75">
      <c r="A46" s="41" t="s">
        <v>120</v>
      </c>
      <c r="B46" s="29" t="s">
        <v>117</v>
      </c>
      <c r="C46" s="84">
        <v>13186.5</v>
      </c>
      <c r="D46" s="84">
        <v>13186.5</v>
      </c>
      <c r="E46" s="84">
        <f t="shared" si="0"/>
        <v>100</v>
      </c>
    </row>
    <row r="47" spans="1:5" ht="60.75">
      <c r="A47" s="20" t="s">
        <v>88</v>
      </c>
      <c r="B47" s="32" t="s">
        <v>76</v>
      </c>
      <c r="C47" s="84">
        <f>SUM(C48)</f>
        <v>1812.1</v>
      </c>
      <c r="D47" s="84">
        <f>SUM(D48)</f>
        <v>1812.1</v>
      </c>
      <c r="E47" s="84">
        <f t="shared" si="0"/>
        <v>100</v>
      </c>
    </row>
    <row r="48" spans="1:5" ht="60.75" customHeight="1">
      <c r="A48" s="20" t="s">
        <v>58</v>
      </c>
      <c r="B48" s="32" t="s">
        <v>77</v>
      </c>
      <c r="C48" s="84">
        <v>1812.1</v>
      </c>
      <c r="D48" s="84">
        <v>1812.1</v>
      </c>
      <c r="E48" s="84">
        <f t="shared" si="0"/>
        <v>100</v>
      </c>
    </row>
    <row r="49" spans="1:5" ht="72.75">
      <c r="A49" s="21" t="s">
        <v>96</v>
      </c>
      <c r="B49" s="32" t="s">
        <v>19</v>
      </c>
      <c r="C49" s="84">
        <f>SUM(C50)</f>
        <v>359</v>
      </c>
      <c r="D49" s="84">
        <f>SUM(D50)</f>
        <v>359</v>
      </c>
      <c r="E49" s="84">
        <f t="shared" si="0"/>
        <v>100</v>
      </c>
    </row>
    <row r="50" spans="1:5" ht="48.75" customHeight="1">
      <c r="A50" s="20" t="s">
        <v>89</v>
      </c>
      <c r="B50" s="32" t="s">
        <v>78</v>
      </c>
      <c r="C50" s="84">
        <v>359</v>
      </c>
      <c r="D50" s="84">
        <v>359</v>
      </c>
      <c r="E50" s="84">
        <f t="shared" si="0"/>
        <v>100</v>
      </c>
    </row>
    <row r="51" spans="1:5" ht="62.25" customHeight="1">
      <c r="A51" s="20" t="s">
        <v>385</v>
      </c>
      <c r="B51" s="32" t="s">
        <v>384</v>
      </c>
      <c r="C51" s="84">
        <f>C52</f>
        <v>2.8</v>
      </c>
      <c r="D51" s="84">
        <f>D52</f>
        <v>2.8</v>
      </c>
      <c r="E51" s="84">
        <f t="shared" si="0"/>
        <v>100</v>
      </c>
    </row>
    <row r="52" spans="1:5" ht="59.25" customHeight="1">
      <c r="A52" s="20" t="s">
        <v>383</v>
      </c>
      <c r="B52" s="32" t="s">
        <v>386</v>
      </c>
      <c r="C52" s="84">
        <v>2.8</v>
      </c>
      <c r="D52" s="84">
        <v>2.8</v>
      </c>
      <c r="E52" s="84">
        <f t="shared" si="0"/>
        <v>100</v>
      </c>
    </row>
    <row r="53" spans="1:5" ht="18" customHeight="1">
      <c r="A53" s="19" t="s">
        <v>44</v>
      </c>
      <c r="B53" s="36" t="s">
        <v>45</v>
      </c>
      <c r="C53" s="83">
        <f>C54+C56</f>
        <v>628.8</v>
      </c>
      <c r="D53" s="83">
        <f>D54+D56</f>
        <v>628.9</v>
      </c>
      <c r="E53" s="83">
        <f t="shared" si="0"/>
        <v>100.01590330788805</v>
      </c>
    </row>
    <row r="54" spans="1:5" ht="15.75">
      <c r="A54" s="19" t="s">
        <v>46</v>
      </c>
      <c r="B54" s="36" t="s">
        <v>47</v>
      </c>
      <c r="C54" s="83">
        <f>C55</f>
        <v>504.5</v>
      </c>
      <c r="D54" s="83">
        <f>D55</f>
        <v>504.5</v>
      </c>
      <c r="E54" s="83">
        <f t="shared" si="0"/>
        <v>100</v>
      </c>
    </row>
    <row r="55" spans="1:5" ht="24.75">
      <c r="A55" s="20" t="s">
        <v>86</v>
      </c>
      <c r="B55" s="32" t="s">
        <v>87</v>
      </c>
      <c r="C55" s="84">
        <v>504.5</v>
      </c>
      <c r="D55" s="84">
        <v>504.5</v>
      </c>
      <c r="E55" s="84">
        <f t="shared" si="0"/>
        <v>100</v>
      </c>
    </row>
    <row r="56" spans="1:5" ht="15.75">
      <c r="A56" s="20" t="s">
        <v>342</v>
      </c>
      <c r="B56" s="32" t="s">
        <v>341</v>
      </c>
      <c r="C56" s="84">
        <f>C57+C58</f>
        <v>124.30000000000001</v>
      </c>
      <c r="D56" s="84">
        <f>D57+D58</f>
        <v>124.4</v>
      </c>
      <c r="E56" s="84">
        <f t="shared" si="0"/>
        <v>100.0804505229284</v>
      </c>
    </row>
    <row r="57" spans="1:5" ht="15.75">
      <c r="A57" s="20" t="s">
        <v>169</v>
      </c>
      <c r="B57" s="32" t="s">
        <v>121</v>
      </c>
      <c r="C57" s="84">
        <v>122.4</v>
      </c>
      <c r="D57" s="84">
        <v>122.5</v>
      </c>
      <c r="E57" s="84">
        <f t="shared" si="0"/>
        <v>100.08169934640523</v>
      </c>
    </row>
    <row r="58" spans="1:5" ht="15.75">
      <c r="A58" s="20" t="s">
        <v>339</v>
      </c>
      <c r="B58" s="32" t="s">
        <v>340</v>
      </c>
      <c r="C58" s="84">
        <v>1.9</v>
      </c>
      <c r="D58" s="84">
        <v>1.9</v>
      </c>
      <c r="E58" s="84">
        <f t="shared" si="0"/>
        <v>100</v>
      </c>
    </row>
    <row r="59" spans="1:5" ht="24.75">
      <c r="A59" s="19" t="s">
        <v>304</v>
      </c>
      <c r="B59" s="36" t="s">
        <v>302</v>
      </c>
      <c r="C59" s="83">
        <f>C62</f>
        <v>5.9</v>
      </c>
      <c r="D59" s="83">
        <f>D62</f>
        <v>5.9</v>
      </c>
      <c r="E59" s="83">
        <f t="shared" si="0"/>
        <v>100</v>
      </c>
    </row>
    <row r="60" spans="1:5" ht="15.75">
      <c r="A60" s="19" t="s">
        <v>346</v>
      </c>
      <c r="B60" s="36" t="s">
        <v>344</v>
      </c>
      <c r="C60" s="83">
        <f>C61</f>
        <v>5.9</v>
      </c>
      <c r="D60" s="83">
        <f>D61</f>
        <v>5.9</v>
      </c>
      <c r="E60" s="83">
        <f t="shared" si="0"/>
        <v>100</v>
      </c>
    </row>
    <row r="61" spans="1:5" ht="15.75">
      <c r="A61" s="20" t="s">
        <v>347</v>
      </c>
      <c r="B61" s="32" t="s">
        <v>345</v>
      </c>
      <c r="C61" s="84">
        <f>C62</f>
        <v>5.9</v>
      </c>
      <c r="D61" s="84">
        <f>D62</f>
        <v>5.9</v>
      </c>
      <c r="E61" s="84">
        <f t="shared" si="0"/>
        <v>100</v>
      </c>
    </row>
    <row r="62" spans="1:5" ht="24.75">
      <c r="A62" s="20" t="s">
        <v>343</v>
      </c>
      <c r="B62" s="32" t="s">
        <v>303</v>
      </c>
      <c r="C62" s="84">
        <v>5.9</v>
      </c>
      <c r="D62" s="84">
        <v>5.9</v>
      </c>
      <c r="E62" s="84">
        <f t="shared" si="0"/>
        <v>100</v>
      </c>
    </row>
    <row r="63" spans="1:5" ht="19.5" customHeight="1">
      <c r="A63" s="19" t="s">
        <v>48</v>
      </c>
      <c r="B63" s="36" t="s">
        <v>49</v>
      </c>
      <c r="C63" s="83">
        <f>SUM(C64+C66)</f>
        <v>6810.700000000001</v>
      </c>
      <c r="D63" s="83">
        <f>SUM(D64+D66)</f>
        <v>879.6</v>
      </c>
      <c r="E63" s="83">
        <f t="shared" si="0"/>
        <v>12.914972029306826</v>
      </c>
    </row>
    <row r="64" spans="1:5" ht="72.75">
      <c r="A64" s="89" t="s">
        <v>111</v>
      </c>
      <c r="B64" s="36" t="s">
        <v>50</v>
      </c>
      <c r="C64" s="83">
        <f>SUM(C65)</f>
        <v>5931.1</v>
      </c>
      <c r="D64" s="83">
        <f>SUM(D65)</f>
        <v>0</v>
      </c>
      <c r="E64" s="83">
        <f t="shared" si="0"/>
        <v>0</v>
      </c>
    </row>
    <row r="65" spans="1:5" ht="78" customHeight="1">
      <c r="A65" s="21" t="s">
        <v>59</v>
      </c>
      <c r="B65" s="32" t="s">
        <v>57</v>
      </c>
      <c r="C65" s="84">
        <v>5931.1</v>
      </c>
      <c r="D65" s="84">
        <v>0</v>
      </c>
      <c r="E65" s="84">
        <f t="shared" si="0"/>
        <v>0</v>
      </c>
    </row>
    <row r="66" spans="1:5" ht="24.75">
      <c r="A66" s="89" t="s">
        <v>97</v>
      </c>
      <c r="B66" s="36" t="s">
        <v>51</v>
      </c>
      <c r="C66" s="83">
        <f>C67</f>
        <v>879.6</v>
      </c>
      <c r="D66" s="83">
        <f>D67</f>
        <v>879.6</v>
      </c>
      <c r="E66" s="83">
        <f t="shared" si="0"/>
        <v>100</v>
      </c>
    </row>
    <row r="67" spans="1:5" ht="48.75">
      <c r="A67" s="12" t="s">
        <v>119</v>
      </c>
      <c r="B67" s="35" t="s">
        <v>118</v>
      </c>
      <c r="C67" s="84">
        <v>879.6</v>
      </c>
      <c r="D67" s="84">
        <v>879.6</v>
      </c>
      <c r="E67" s="84">
        <f t="shared" si="0"/>
        <v>100</v>
      </c>
    </row>
    <row r="68" spans="1:5" ht="15.75">
      <c r="A68" s="71" t="s">
        <v>21</v>
      </c>
      <c r="B68" s="72" t="s">
        <v>22</v>
      </c>
      <c r="C68" s="83">
        <f>C69+C94+C97</f>
        <v>668.0999999999999</v>
      </c>
      <c r="D68" s="83">
        <f>D69+D94+D97</f>
        <v>668.0999999999999</v>
      </c>
      <c r="E68" s="83">
        <f t="shared" si="0"/>
        <v>100</v>
      </c>
    </row>
    <row r="69" spans="1:5" ht="36.75">
      <c r="A69" s="77" t="s">
        <v>240</v>
      </c>
      <c r="B69" s="76" t="s">
        <v>241</v>
      </c>
      <c r="C69" s="83">
        <f>C73+C75+C79+C84+C87+C89+C91+C70+C82</f>
        <v>189.79999999999998</v>
      </c>
      <c r="D69" s="83">
        <f>D73+D75+D79+D84+D87+D89+D91+D70+D82</f>
        <v>189.79999999999998</v>
      </c>
      <c r="E69" s="83">
        <f t="shared" si="0"/>
        <v>100</v>
      </c>
    </row>
    <row r="70" spans="1:5" ht="84">
      <c r="A70" s="78" t="s">
        <v>305</v>
      </c>
      <c r="B70" s="76" t="s">
        <v>306</v>
      </c>
      <c r="C70" s="83">
        <f>C71+C72</f>
        <v>18.6</v>
      </c>
      <c r="D70" s="83">
        <f>D71+D72</f>
        <v>18.6</v>
      </c>
      <c r="E70" s="83">
        <f t="shared" si="0"/>
        <v>100</v>
      </c>
    </row>
    <row r="71" spans="1:5" ht="36" customHeight="1">
      <c r="A71" s="79" t="s">
        <v>308</v>
      </c>
      <c r="B71" s="75" t="s">
        <v>307</v>
      </c>
      <c r="C71" s="84">
        <v>16.5</v>
      </c>
      <c r="D71" s="82">
        <v>16.5</v>
      </c>
      <c r="E71" s="84">
        <f t="shared" si="0"/>
        <v>100</v>
      </c>
    </row>
    <row r="72" spans="1:5" ht="37.5" customHeight="1">
      <c r="A72" s="79" t="s">
        <v>308</v>
      </c>
      <c r="B72" s="75" t="s">
        <v>352</v>
      </c>
      <c r="C72" s="84">
        <v>2.1</v>
      </c>
      <c r="D72" s="82">
        <v>2.1</v>
      </c>
      <c r="E72" s="84">
        <f t="shared" si="0"/>
        <v>100</v>
      </c>
    </row>
    <row r="73" spans="1:5" ht="60.75">
      <c r="A73" s="77" t="s">
        <v>309</v>
      </c>
      <c r="B73" s="76" t="s">
        <v>243</v>
      </c>
      <c r="C73" s="83">
        <f>C74</f>
        <v>12.5</v>
      </c>
      <c r="D73" s="137">
        <f>D74</f>
        <v>12.5</v>
      </c>
      <c r="E73" s="83">
        <f t="shared" si="0"/>
        <v>100</v>
      </c>
    </row>
    <row r="74" spans="1:5" ht="84.75">
      <c r="A74" s="74" t="s">
        <v>242</v>
      </c>
      <c r="B74" s="75" t="s">
        <v>244</v>
      </c>
      <c r="C74" s="84">
        <v>12.5</v>
      </c>
      <c r="D74" s="82">
        <v>12.5</v>
      </c>
      <c r="E74" s="84">
        <f t="shared" si="0"/>
        <v>100</v>
      </c>
    </row>
    <row r="75" spans="1:5" ht="48.75">
      <c r="A75" s="77" t="s">
        <v>245</v>
      </c>
      <c r="B75" s="76" t="s">
        <v>246</v>
      </c>
      <c r="C75" s="83">
        <f>C76+C78+C77</f>
        <v>85</v>
      </c>
      <c r="D75" s="137">
        <f>D76+D78+D77</f>
        <v>85</v>
      </c>
      <c r="E75" s="83">
        <f t="shared" si="0"/>
        <v>100</v>
      </c>
    </row>
    <row r="76" spans="1:5" ht="84.75" hidden="1">
      <c r="A76" s="74" t="s">
        <v>247</v>
      </c>
      <c r="B76" s="75" t="s">
        <v>248</v>
      </c>
      <c r="C76" s="84">
        <v>0</v>
      </c>
      <c r="D76" s="82">
        <v>0</v>
      </c>
      <c r="E76" s="84">
        <v>0</v>
      </c>
    </row>
    <row r="77" spans="1:5" ht="76.5">
      <c r="A77" s="90" t="s">
        <v>353</v>
      </c>
      <c r="B77" s="91" t="s">
        <v>354</v>
      </c>
      <c r="C77" s="84">
        <v>5</v>
      </c>
      <c r="D77" s="82">
        <v>5</v>
      </c>
      <c r="E77" s="84">
        <f t="shared" si="0"/>
        <v>100</v>
      </c>
    </row>
    <row r="78" spans="1:5" ht="60.75">
      <c r="A78" s="74" t="s">
        <v>249</v>
      </c>
      <c r="B78" s="75" t="s">
        <v>250</v>
      </c>
      <c r="C78" s="84">
        <v>80</v>
      </c>
      <c r="D78" s="82">
        <v>80</v>
      </c>
      <c r="E78" s="84">
        <f t="shared" si="0"/>
        <v>100</v>
      </c>
    </row>
    <row r="79" spans="1:5" ht="60.75">
      <c r="A79" s="77" t="s">
        <v>251</v>
      </c>
      <c r="B79" s="76" t="s">
        <v>252</v>
      </c>
      <c r="C79" s="83">
        <f>C81+C80</f>
        <v>14</v>
      </c>
      <c r="D79" s="137">
        <f>D81+D80</f>
        <v>14</v>
      </c>
      <c r="E79" s="83">
        <f t="shared" si="0"/>
        <v>100</v>
      </c>
    </row>
    <row r="80" spans="1:5" ht="72">
      <c r="A80" s="92" t="s">
        <v>355</v>
      </c>
      <c r="B80" s="91" t="s">
        <v>356</v>
      </c>
      <c r="C80" s="84">
        <v>14</v>
      </c>
      <c r="D80" s="82">
        <v>14</v>
      </c>
      <c r="E80" s="84">
        <f t="shared" si="0"/>
        <v>100</v>
      </c>
    </row>
    <row r="81" spans="1:5" ht="61.5" customHeight="1" hidden="1">
      <c r="A81" s="74" t="s">
        <v>253</v>
      </c>
      <c r="B81" s="75" t="s">
        <v>254</v>
      </c>
      <c r="C81" s="84">
        <v>0</v>
      </c>
      <c r="D81" s="82">
        <v>0</v>
      </c>
      <c r="E81" s="84" t="e">
        <f t="shared" si="0"/>
        <v>#DIV/0!</v>
      </c>
    </row>
    <row r="82" spans="1:5" ht="56.25" customHeight="1">
      <c r="A82" s="95" t="s">
        <v>357</v>
      </c>
      <c r="B82" s="96" t="s">
        <v>358</v>
      </c>
      <c r="C82" s="86">
        <f>C83</f>
        <v>3</v>
      </c>
      <c r="D82" s="138">
        <f>D83</f>
        <v>3</v>
      </c>
      <c r="E82" s="83">
        <f t="shared" si="0"/>
        <v>100</v>
      </c>
    </row>
    <row r="83" spans="1:5" ht="60">
      <c r="A83" s="92" t="s">
        <v>359</v>
      </c>
      <c r="B83" s="97" t="s">
        <v>360</v>
      </c>
      <c r="C83" s="85">
        <v>3</v>
      </c>
      <c r="D83" s="139">
        <v>3</v>
      </c>
      <c r="E83" s="84">
        <f t="shared" si="0"/>
        <v>100</v>
      </c>
    </row>
    <row r="84" spans="1:5" ht="60.75">
      <c r="A84" s="93" t="s">
        <v>255</v>
      </c>
      <c r="B84" s="94" t="s">
        <v>256</v>
      </c>
      <c r="C84" s="86">
        <f>C85+C86</f>
        <v>0.3</v>
      </c>
      <c r="D84" s="138">
        <f>D85+D86</f>
        <v>0.3</v>
      </c>
      <c r="E84" s="83">
        <f t="shared" si="0"/>
        <v>100</v>
      </c>
    </row>
    <row r="85" spans="1:5" ht="88.5" customHeight="1" hidden="1">
      <c r="A85" s="74" t="s">
        <v>270</v>
      </c>
      <c r="B85" s="75" t="s">
        <v>269</v>
      </c>
      <c r="C85" s="85">
        <v>0</v>
      </c>
      <c r="D85" s="82">
        <v>0</v>
      </c>
      <c r="E85" s="84" t="e">
        <f t="shared" si="0"/>
        <v>#DIV/0!</v>
      </c>
    </row>
    <row r="86" spans="1:5" ht="72.75" customHeight="1">
      <c r="A86" s="74" t="s">
        <v>395</v>
      </c>
      <c r="B86" s="75" t="s">
        <v>396</v>
      </c>
      <c r="C86" s="85">
        <v>0.3</v>
      </c>
      <c r="D86" s="139">
        <v>0.3</v>
      </c>
      <c r="E86" s="84">
        <f t="shared" si="0"/>
        <v>100</v>
      </c>
    </row>
    <row r="87" spans="1:5" ht="62.25" customHeight="1">
      <c r="A87" s="77" t="s">
        <v>271</v>
      </c>
      <c r="B87" s="76" t="s">
        <v>272</v>
      </c>
      <c r="C87" s="86">
        <f>C88</f>
        <v>4.9</v>
      </c>
      <c r="D87" s="138">
        <f>D88</f>
        <v>4.9</v>
      </c>
      <c r="E87" s="83">
        <f t="shared" si="0"/>
        <v>100</v>
      </c>
    </row>
    <row r="88" spans="1:5" ht="85.5" customHeight="1">
      <c r="A88" s="74" t="s">
        <v>351</v>
      </c>
      <c r="B88" s="75" t="s">
        <v>273</v>
      </c>
      <c r="C88" s="85">
        <v>4.9</v>
      </c>
      <c r="D88" s="82">
        <v>4.9</v>
      </c>
      <c r="E88" s="84">
        <f t="shared" si="0"/>
        <v>100</v>
      </c>
    </row>
    <row r="89" spans="1:5" ht="51" customHeight="1">
      <c r="A89" s="77" t="s">
        <v>257</v>
      </c>
      <c r="B89" s="76" t="s">
        <v>258</v>
      </c>
      <c r="C89" s="86">
        <f>C90</f>
        <v>18.5</v>
      </c>
      <c r="D89" s="138">
        <f>D90</f>
        <v>18.5</v>
      </c>
      <c r="E89" s="83">
        <f t="shared" si="0"/>
        <v>100</v>
      </c>
    </row>
    <row r="90" spans="1:5" ht="60.75">
      <c r="A90" s="74" t="s">
        <v>259</v>
      </c>
      <c r="B90" s="75" t="s">
        <v>274</v>
      </c>
      <c r="C90" s="85">
        <v>18.5</v>
      </c>
      <c r="D90" s="82">
        <v>18.5</v>
      </c>
      <c r="E90" s="84">
        <f t="shared" si="0"/>
        <v>100</v>
      </c>
    </row>
    <row r="91" spans="1:5" ht="60.75">
      <c r="A91" s="77" t="s">
        <v>275</v>
      </c>
      <c r="B91" s="76" t="s">
        <v>276</v>
      </c>
      <c r="C91" s="86">
        <f>C92+C93</f>
        <v>33</v>
      </c>
      <c r="D91" s="138">
        <f>D92+D93</f>
        <v>33</v>
      </c>
      <c r="E91" s="83">
        <f t="shared" si="0"/>
        <v>100</v>
      </c>
    </row>
    <row r="92" spans="1:5" ht="72.75">
      <c r="A92" s="74" t="s">
        <v>277</v>
      </c>
      <c r="B92" s="75" t="s">
        <v>278</v>
      </c>
      <c r="C92" s="85">
        <v>32.3</v>
      </c>
      <c r="D92" s="82">
        <v>32.3</v>
      </c>
      <c r="E92" s="84">
        <f t="shared" si="0"/>
        <v>100</v>
      </c>
    </row>
    <row r="93" spans="1:5" ht="72.75">
      <c r="A93" s="74" t="s">
        <v>277</v>
      </c>
      <c r="B93" s="75" t="s">
        <v>361</v>
      </c>
      <c r="C93" s="85">
        <v>0.7</v>
      </c>
      <c r="D93" s="139">
        <v>0.7</v>
      </c>
      <c r="E93" s="84">
        <f t="shared" si="0"/>
        <v>100</v>
      </c>
    </row>
    <row r="94" spans="1:5" ht="96.75" hidden="1">
      <c r="A94" s="71" t="s">
        <v>260</v>
      </c>
      <c r="B94" s="76" t="s">
        <v>261</v>
      </c>
      <c r="C94" s="86">
        <f>C95</f>
        <v>0</v>
      </c>
      <c r="D94" s="138">
        <f>D95</f>
        <v>0</v>
      </c>
      <c r="E94" s="83" t="e">
        <f t="shared" si="0"/>
        <v>#DIV/0!</v>
      </c>
    </row>
    <row r="95" spans="1:5" ht="63.75" customHeight="1" hidden="1">
      <c r="A95" s="73" t="s">
        <v>279</v>
      </c>
      <c r="B95" s="75" t="s">
        <v>262</v>
      </c>
      <c r="C95" s="85">
        <f>C96</f>
        <v>0</v>
      </c>
      <c r="D95" s="139">
        <f>D96</f>
        <v>0</v>
      </c>
      <c r="E95" s="84" t="e">
        <f t="shared" si="0"/>
        <v>#DIV/0!</v>
      </c>
    </row>
    <row r="96" spans="1:5" ht="61.5" customHeight="1" hidden="1">
      <c r="A96" s="73" t="s">
        <v>310</v>
      </c>
      <c r="B96" s="68" t="s">
        <v>263</v>
      </c>
      <c r="C96" s="85">
        <v>0</v>
      </c>
      <c r="D96" s="82">
        <v>0</v>
      </c>
      <c r="E96" s="84" t="e">
        <f t="shared" si="0"/>
        <v>#DIV/0!</v>
      </c>
    </row>
    <row r="97" spans="1:5" ht="27.75">
      <c r="A97" s="69" t="s">
        <v>280</v>
      </c>
      <c r="B97" s="118" t="s">
        <v>264</v>
      </c>
      <c r="C97" s="86">
        <f>C100+C98+C107</f>
        <v>478.29999999999995</v>
      </c>
      <c r="D97" s="138">
        <f>D100+D98+D107</f>
        <v>478.29999999999995</v>
      </c>
      <c r="E97" s="83">
        <f t="shared" si="0"/>
        <v>100</v>
      </c>
    </row>
    <row r="98" spans="1:5" ht="84">
      <c r="A98" s="120" t="s">
        <v>400</v>
      </c>
      <c r="B98" s="118" t="s">
        <v>398</v>
      </c>
      <c r="C98" s="86">
        <f>C99</f>
        <v>174.2</v>
      </c>
      <c r="D98" s="138">
        <f>D99</f>
        <v>174.2</v>
      </c>
      <c r="E98" s="83">
        <f t="shared" si="0"/>
        <v>100</v>
      </c>
    </row>
    <row r="99" spans="1:5" ht="36">
      <c r="A99" s="92" t="s">
        <v>397</v>
      </c>
      <c r="B99" s="119" t="s">
        <v>399</v>
      </c>
      <c r="C99" s="85">
        <v>174.2</v>
      </c>
      <c r="D99" s="139">
        <v>174.2</v>
      </c>
      <c r="E99" s="84">
        <f t="shared" si="0"/>
        <v>100</v>
      </c>
    </row>
    <row r="100" spans="1:5" ht="60.75">
      <c r="A100" s="69" t="s">
        <v>350</v>
      </c>
      <c r="B100" s="118" t="s">
        <v>266</v>
      </c>
      <c r="C100" s="86">
        <f>C102+C103+C106+C105+C101+C104</f>
        <v>264.09999999999997</v>
      </c>
      <c r="D100" s="138">
        <f>D102+D103+D106+D105+D101+D104</f>
        <v>264.09999999999997</v>
      </c>
      <c r="E100" s="83">
        <f t="shared" si="0"/>
        <v>100</v>
      </c>
    </row>
    <row r="101" spans="1:5" ht="53.25" customHeight="1">
      <c r="A101" s="70" t="s">
        <v>311</v>
      </c>
      <c r="B101" s="75" t="s">
        <v>362</v>
      </c>
      <c r="C101" s="85">
        <v>6.2</v>
      </c>
      <c r="D101" s="82">
        <v>6.2</v>
      </c>
      <c r="E101" s="84">
        <f>D101/C101*100</f>
        <v>100</v>
      </c>
    </row>
    <row r="102" spans="1:5" ht="52.5" customHeight="1">
      <c r="A102" s="70" t="s">
        <v>311</v>
      </c>
      <c r="B102" s="75" t="s">
        <v>267</v>
      </c>
      <c r="C102" s="85">
        <v>216.7</v>
      </c>
      <c r="D102" s="82">
        <v>216.7</v>
      </c>
      <c r="E102" s="84">
        <f t="shared" si="0"/>
        <v>100</v>
      </c>
    </row>
    <row r="103" spans="1:5" ht="48.75">
      <c r="A103" s="70" t="s">
        <v>313</v>
      </c>
      <c r="B103" s="75" t="s">
        <v>281</v>
      </c>
      <c r="C103" s="85">
        <v>15</v>
      </c>
      <c r="D103" s="82">
        <v>15</v>
      </c>
      <c r="E103" s="84">
        <f t="shared" si="0"/>
        <v>100</v>
      </c>
    </row>
    <row r="104" spans="1:5" ht="48.75">
      <c r="A104" s="70" t="s">
        <v>313</v>
      </c>
      <c r="B104" s="75" t="s">
        <v>363</v>
      </c>
      <c r="C104" s="85">
        <v>17.1</v>
      </c>
      <c r="D104" s="82">
        <v>17.1</v>
      </c>
      <c r="E104" s="84">
        <f>D104/C104*100</f>
        <v>100</v>
      </c>
    </row>
    <row r="105" spans="1:5" ht="48.75">
      <c r="A105" s="70" t="s">
        <v>313</v>
      </c>
      <c r="B105" s="75" t="s">
        <v>349</v>
      </c>
      <c r="C105" s="85">
        <v>5</v>
      </c>
      <c r="D105" s="82">
        <v>5</v>
      </c>
      <c r="E105" s="84">
        <f t="shared" si="0"/>
        <v>100</v>
      </c>
    </row>
    <row r="106" spans="1:5" ht="60.75">
      <c r="A106" s="70" t="s">
        <v>312</v>
      </c>
      <c r="B106" s="75" t="s">
        <v>268</v>
      </c>
      <c r="C106" s="85">
        <v>4.1</v>
      </c>
      <c r="D106" s="82">
        <v>4.1</v>
      </c>
      <c r="E106" s="84">
        <f t="shared" si="0"/>
        <v>100</v>
      </c>
    </row>
    <row r="107" spans="1:5" ht="20.25" customHeight="1">
      <c r="A107" s="121" t="s">
        <v>401</v>
      </c>
      <c r="B107" s="36" t="s">
        <v>403</v>
      </c>
      <c r="C107" s="83">
        <f>C108</f>
        <v>40</v>
      </c>
      <c r="D107" s="137">
        <f>D108</f>
        <v>40</v>
      </c>
      <c r="E107" s="83">
        <f t="shared" si="0"/>
        <v>100</v>
      </c>
    </row>
    <row r="108" spans="1:5" ht="84.75">
      <c r="A108" s="12" t="s">
        <v>402</v>
      </c>
      <c r="B108" s="32" t="s">
        <v>404</v>
      </c>
      <c r="C108" s="84">
        <v>40</v>
      </c>
      <c r="D108" s="82">
        <v>40</v>
      </c>
      <c r="E108" s="84">
        <f t="shared" si="0"/>
        <v>100</v>
      </c>
    </row>
    <row r="109" spans="1:5" ht="21" customHeight="1">
      <c r="A109" s="19" t="s">
        <v>68</v>
      </c>
      <c r="B109" s="37" t="s">
        <v>79</v>
      </c>
      <c r="C109" s="83">
        <f>C110+C187</f>
        <v>468359.76</v>
      </c>
      <c r="D109" s="83">
        <f>D110+D187</f>
        <v>463158.89999999997</v>
      </c>
      <c r="E109" s="83">
        <f t="shared" si="0"/>
        <v>98.88955874432935</v>
      </c>
    </row>
    <row r="110" spans="1:5" ht="36.75">
      <c r="A110" s="19" t="s">
        <v>80</v>
      </c>
      <c r="B110" s="37" t="s">
        <v>81</v>
      </c>
      <c r="C110" s="83">
        <f>C111+C117+C147+C173</f>
        <v>468349.56</v>
      </c>
      <c r="D110" s="83">
        <f>D111+D117+D147+D173</f>
        <v>463148.69999999995</v>
      </c>
      <c r="E110" s="83">
        <f t="shared" si="0"/>
        <v>98.88953456046804</v>
      </c>
    </row>
    <row r="111" spans="1:5" ht="27.75">
      <c r="A111" s="43" t="s">
        <v>170</v>
      </c>
      <c r="B111" s="28" t="s">
        <v>152</v>
      </c>
      <c r="C111" s="83">
        <f>C112</f>
        <v>5362.3</v>
      </c>
      <c r="D111" s="83">
        <f>D112</f>
        <v>5362.3</v>
      </c>
      <c r="E111" s="83">
        <f t="shared" si="0"/>
        <v>100</v>
      </c>
    </row>
    <row r="112" spans="1:5" ht="24" customHeight="1">
      <c r="A112" s="101" t="s">
        <v>324</v>
      </c>
      <c r="B112" s="103" t="s">
        <v>364</v>
      </c>
      <c r="C112" s="106">
        <f>C113+C114+C115+C116</f>
        <v>5362.3</v>
      </c>
      <c r="D112" s="106">
        <f>D113+D114+D115+D116</f>
        <v>5362.3</v>
      </c>
      <c r="E112" s="83">
        <f t="shared" si="0"/>
        <v>100</v>
      </c>
    </row>
    <row r="113" spans="1:5" ht="36.75" customHeight="1">
      <c r="A113" s="102" t="s">
        <v>365</v>
      </c>
      <c r="B113" s="91" t="s">
        <v>366</v>
      </c>
      <c r="C113" s="107">
        <v>812.3</v>
      </c>
      <c r="D113" s="81">
        <v>812.3</v>
      </c>
      <c r="E113" s="84">
        <f t="shared" si="0"/>
        <v>100</v>
      </c>
    </row>
    <row r="114" spans="1:5" ht="38.25" customHeight="1">
      <c r="A114" s="102" t="s">
        <v>367</v>
      </c>
      <c r="B114" s="91" t="s">
        <v>366</v>
      </c>
      <c r="C114" s="107">
        <v>800</v>
      </c>
      <c r="D114" s="81">
        <v>800</v>
      </c>
      <c r="E114" s="84">
        <f t="shared" si="0"/>
        <v>100</v>
      </c>
    </row>
    <row r="115" spans="1:5" ht="36" customHeight="1">
      <c r="A115" s="102" t="s">
        <v>425</v>
      </c>
      <c r="B115" s="91" t="s">
        <v>366</v>
      </c>
      <c r="C115" s="107">
        <v>750</v>
      </c>
      <c r="D115" s="81">
        <v>750</v>
      </c>
      <c r="E115" s="84">
        <f t="shared" si="0"/>
        <v>100</v>
      </c>
    </row>
    <row r="116" spans="1:5" ht="36" customHeight="1">
      <c r="A116" s="102" t="s">
        <v>368</v>
      </c>
      <c r="B116" s="91" t="s">
        <v>366</v>
      </c>
      <c r="C116" s="134">
        <v>3000</v>
      </c>
      <c r="D116" s="135">
        <v>3000</v>
      </c>
      <c r="E116" s="84">
        <f t="shared" si="0"/>
        <v>100</v>
      </c>
    </row>
    <row r="117" spans="1:5" ht="27" customHeight="1">
      <c r="A117" s="98" t="s">
        <v>90</v>
      </c>
      <c r="B117" s="99" t="s">
        <v>161</v>
      </c>
      <c r="C117" s="100">
        <f>C136+C124+C118+C128+C131+C120+C122+C126</f>
        <v>251474.75999999995</v>
      </c>
      <c r="D117" s="100">
        <f>D136+D124+D118+D128+D131+D120+D122+D126</f>
        <v>250858.69999999998</v>
      </c>
      <c r="E117" s="83">
        <f t="shared" si="0"/>
        <v>99.75502114009376</v>
      </c>
    </row>
    <row r="118" spans="1:5" ht="47.25" customHeight="1">
      <c r="A118" s="43" t="s">
        <v>171</v>
      </c>
      <c r="B118" s="28" t="s">
        <v>153</v>
      </c>
      <c r="C118" s="80">
        <f>C119</f>
        <v>11615</v>
      </c>
      <c r="D118" s="80">
        <f>D119</f>
        <v>11036.3</v>
      </c>
      <c r="E118" s="83">
        <f t="shared" si="0"/>
        <v>95.01764959104605</v>
      </c>
    </row>
    <row r="119" spans="1:5" ht="48" customHeight="1">
      <c r="A119" s="12" t="s">
        <v>141</v>
      </c>
      <c r="B119" s="29" t="s">
        <v>172</v>
      </c>
      <c r="C119" s="81">
        <v>11615</v>
      </c>
      <c r="D119" s="81">
        <v>11036.3</v>
      </c>
      <c r="E119" s="84">
        <f t="shared" si="0"/>
        <v>95.01764959104605</v>
      </c>
    </row>
    <row r="120" spans="1:5" ht="36" customHeight="1">
      <c r="A120" s="43" t="s">
        <v>282</v>
      </c>
      <c r="B120" s="28" t="s">
        <v>283</v>
      </c>
      <c r="C120" s="80">
        <f>C121</f>
        <v>20000</v>
      </c>
      <c r="D120" s="80">
        <f>D121</f>
        <v>20000</v>
      </c>
      <c r="E120" s="83">
        <f t="shared" si="0"/>
        <v>100</v>
      </c>
    </row>
    <row r="121" spans="1:5" ht="36.75" customHeight="1">
      <c r="A121" s="12" t="s">
        <v>285</v>
      </c>
      <c r="B121" s="29" t="s">
        <v>284</v>
      </c>
      <c r="C121" s="81">
        <v>20000</v>
      </c>
      <c r="D121" s="81">
        <v>20000</v>
      </c>
      <c r="E121" s="84">
        <f t="shared" si="0"/>
        <v>100</v>
      </c>
    </row>
    <row r="122" spans="1:5" ht="36" customHeight="1">
      <c r="A122" s="43" t="s">
        <v>287</v>
      </c>
      <c r="B122" s="28" t="s">
        <v>286</v>
      </c>
      <c r="C122" s="80">
        <f>C123</f>
        <v>1393.66</v>
      </c>
      <c r="D122" s="80">
        <f>D123</f>
        <v>1393.7</v>
      </c>
      <c r="E122" s="83">
        <f t="shared" si="0"/>
        <v>100.00287014049339</v>
      </c>
    </row>
    <row r="123" spans="1:5" ht="36" customHeight="1">
      <c r="A123" s="12" t="s">
        <v>288</v>
      </c>
      <c r="B123" s="29" t="s">
        <v>348</v>
      </c>
      <c r="C123" s="81">
        <v>1393.66</v>
      </c>
      <c r="D123" s="81">
        <v>1393.7</v>
      </c>
      <c r="E123" s="84">
        <f t="shared" si="0"/>
        <v>100.00287014049339</v>
      </c>
    </row>
    <row r="124" spans="1:5" ht="28.5" customHeight="1">
      <c r="A124" s="43" t="s">
        <v>173</v>
      </c>
      <c r="B124" s="28" t="s">
        <v>174</v>
      </c>
      <c r="C124" s="80">
        <f>C125</f>
        <v>1694</v>
      </c>
      <c r="D124" s="80">
        <f>D125</f>
        <v>1694</v>
      </c>
      <c r="E124" s="83">
        <f t="shared" si="0"/>
        <v>100</v>
      </c>
    </row>
    <row r="125" spans="1:5" ht="41.25" customHeight="1">
      <c r="A125" s="12" t="s">
        <v>175</v>
      </c>
      <c r="B125" s="29" t="s">
        <v>176</v>
      </c>
      <c r="C125" s="81">
        <v>1694</v>
      </c>
      <c r="D125" s="81">
        <v>1694</v>
      </c>
      <c r="E125" s="84">
        <f t="shared" si="0"/>
        <v>100</v>
      </c>
    </row>
    <row r="126" spans="1:5" ht="54" customHeight="1">
      <c r="A126" s="123" t="s">
        <v>405</v>
      </c>
      <c r="B126" s="125" t="s">
        <v>407</v>
      </c>
      <c r="C126" s="80">
        <f>C127</f>
        <v>2474.8</v>
      </c>
      <c r="D126" s="80">
        <f>D127</f>
        <v>2473.5</v>
      </c>
      <c r="E126" s="83">
        <f t="shared" si="0"/>
        <v>99.94747050266687</v>
      </c>
    </row>
    <row r="127" spans="1:5" ht="66" customHeight="1">
      <c r="A127" s="124" t="s">
        <v>406</v>
      </c>
      <c r="B127" s="122" t="s">
        <v>408</v>
      </c>
      <c r="C127" s="81">
        <v>2474.8</v>
      </c>
      <c r="D127" s="81">
        <v>2473.5</v>
      </c>
      <c r="E127" s="84">
        <f t="shared" si="0"/>
        <v>99.94747050266687</v>
      </c>
    </row>
    <row r="128" spans="1:5" ht="27.75">
      <c r="A128" s="98" t="s">
        <v>178</v>
      </c>
      <c r="B128" s="28" t="s">
        <v>179</v>
      </c>
      <c r="C128" s="80">
        <f>C129+C130</f>
        <v>42103.700000000004</v>
      </c>
      <c r="D128" s="80">
        <f>D129+D130</f>
        <v>42103.700000000004</v>
      </c>
      <c r="E128" s="83">
        <f t="shared" si="0"/>
        <v>100</v>
      </c>
    </row>
    <row r="129" spans="1:5" ht="18.75" customHeight="1">
      <c r="A129" s="12" t="s">
        <v>180</v>
      </c>
      <c r="B129" s="29" t="s">
        <v>181</v>
      </c>
      <c r="C129" s="81">
        <v>7319.3</v>
      </c>
      <c r="D129" s="81">
        <v>7319.3</v>
      </c>
      <c r="E129" s="84">
        <f t="shared" si="0"/>
        <v>100</v>
      </c>
    </row>
    <row r="130" spans="1:5" ht="42" customHeight="1">
      <c r="A130" s="108" t="s">
        <v>369</v>
      </c>
      <c r="B130" s="29" t="s">
        <v>181</v>
      </c>
      <c r="C130" s="81">
        <v>34784.4</v>
      </c>
      <c r="D130" s="81">
        <v>34784.4</v>
      </c>
      <c r="E130" s="84">
        <f>D130/C130*100</f>
        <v>100</v>
      </c>
    </row>
    <row r="131" spans="1:5" ht="48.75">
      <c r="A131" s="43" t="s">
        <v>182</v>
      </c>
      <c r="B131" s="28" t="s">
        <v>183</v>
      </c>
      <c r="C131" s="80">
        <f>SUM(C132:C135)</f>
        <v>142913.89999999997</v>
      </c>
      <c r="D131" s="80">
        <f>SUM(D132:D135)</f>
        <v>142913.89999999997</v>
      </c>
      <c r="E131" s="83">
        <f t="shared" si="0"/>
        <v>100</v>
      </c>
    </row>
    <row r="132" spans="1:5" ht="36.75">
      <c r="A132" s="12" t="s">
        <v>184</v>
      </c>
      <c r="B132" s="29" t="s">
        <v>185</v>
      </c>
      <c r="C132" s="81">
        <v>131031.4</v>
      </c>
      <c r="D132" s="81">
        <v>131031.4</v>
      </c>
      <c r="E132" s="84">
        <f t="shared" si="0"/>
        <v>100</v>
      </c>
    </row>
    <row r="133" spans="1:5" ht="48.75">
      <c r="A133" s="12" t="s">
        <v>186</v>
      </c>
      <c r="B133" s="29" t="s">
        <v>185</v>
      </c>
      <c r="C133" s="81">
        <v>5103.3</v>
      </c>
      <c r="D133" s="81">
        <v>5103.3</v>
      </c>
      <c r="E133" s="84">
        <f t="shared" si="0"/>
        <v>100</v>
      </c>
    </row>
    <row r="134" spans="1:5" ht="36.75">
      <c r="A134" s="12" t="s">
        <v>187</v>
      </c>
      <c r="B134" s="29" t="s">
        <v>185</v>
      </c>
      <c r="C134" s="81">
        <v>3046.4</v>
      </c>
      <c r="D134" s="81">
        <v>3046.4</v>
      </c>
      <c r="E134" s="84">
        <f t="shared" si="0"/>
        <v>100</v>
      </c>
    </row>
    <row r="135" spans="1:5" ht="37.5" customHeight="1">
      <c r="A135" s="12" t="s">
        <v>188</v>
      </c>
      <c r="B135" s="29" t="s">
        <v>185</v>
      </c>
      <c r="C135" s="81">
        <v>3732.8</v>
      </c>
      <c r="D135" s="81">
        <v>3732.8</v>
      </c>
      <c r="E135" s="84">
        <f t="shared" si="0"/>
        <v>100</v>
      </c>
    </row>
    <row r="136" spans="1:5" ht="18" customHeight="1">
      <c r="A136" s="43" t="s">
        <v>73</v>
      </c>
      <c r="B136" s="28" t="s">
        <v>159</v>
      </c>
      <c r="C136" s="80">
        <f>SUM(C137:C146)</f>
        <v>29279.699999999997</v>
      </c>
      <c r="D136" s="80">
        <f>SUM(D137:D146)</f>
        <v>29243.6</v>
      </c>
      <c r="E136" s="83">
        <f t="shared" si="0"/>
        <v>99.876706387019</v>
      </c>
    </row>
    <row r="137" spans="1:5" ht="27.75">
      <c r="A137" s="24" t="s">
        <v>189</v>
      </c>
      <c r="B137" s="29" t="s">
        <v>155</v>
      </c>
      <c r="C137" s="81">
        <v>17567</v>
      </c>
      <c r="D137" s="81">
        <v>17567</v>
      </c>
      <c r="E137" s="84">
        <f t="shared" si="0"/>
        <v>100</v>
      </c>
    </row>
    <row r="138" spans="1:5" ht="33.75" customHeight="1">
      <c r="A138" s="12" t="s">
        <v>190</v>
      </c>
      <c r="B138" s="29" t="s">
        <v>155</v>
      </c>
      <c r="C138" s="81">
        <v>900.8</v>
      </c>
      <c r="D138" s="81">
        <v>875.8</v>
      </c>
      <c r="E138" s="84">
        <f t="shared" si="0"/>
        <v>97.22468916518649</v>
      </c>
    </row>
    <row r="139" spans="1:5" ht="73.5" customHeight="1">
      <c r="A139" s="12" t="s">
        <v>191</v>
      </c>
      <c r="B139" s="29" t="s">
        <v>155</v>
      </c>
      <c r="C139" s="81">
        <v>5000</v>
      </c>
      <c r="D139" s="81">
        <v>5000</v>
      </c>
      <c r="E139" s="84">
        <f t="shared" si="0"/>
        <v>100</v>
      </c>
    </row>
    <row r="140" spans="1:5" ht="75" customHeight="1">
      <c r="A140" s="12" t="s">
        <v>192</v>
      </c>
      <c r="B140" s="29" t="s">
        <v>155</v>
      </c>
      <c r="C140" s="81">
        <v>1000</v>
      </c>
      <c r="D140" s="81">
        <v>1000</v>
      </c>
      <c r="E140" s="84">
        <f t="shared" si="0"/>
        <v>100</v>
      </c>
    </row>
    <row r="141" spans="1:5" ht="76.5" customHeight="1">
      <c r="A141" s="12" t="s">
        <v>193</v>
      </c>
      <c r="B141" s="29" t="s">
        <v>155</v>
      </c>
      <c r="C141" s="81">
        <v>1000</v>
      </c>
      <c r="D141" s="81">
        <v>1000</v>
      </c>
      <c r="E141" s="84">
        <f t="shared" si="0"/>
        <v>100</v>
      </c>
    </row>
    <row r="142" spans="1:5" ht="99" customHeight="1">
      <c r="A142" s="24" t="s">
        <v>194</v>
      </c>
      <c r="B142" s="29" t="s">
        <v>155</v>
      </c>
      <c r="C142" s="81">
        <v>1071.5</v>
      </c>
      <c r="D142" s="81">
        <v>1071.5</v>
      </c>
      <c r="E142" s="84">
        <f t="shared" si="0"/>
        <v>100</v>
      </c>
    </row>
    <row r="143" spans="1:5" ht="36.75">
      <c r="A143" s="12" t="s">
        <v>95</v>
      </c>
      <c r="B143" s="29" t="s">
        <v>155</v>
      </c>
      <c r="C143" s="87">
        <v>11.1</v>
      </c>
      <c r="D143" s="87">
        <v>0</v>
      </c>
      <c r="E143" s="84">
        <f t="shared" si="0"/>
        <v>0</v>
      </c>
    </row>
    <row r="144" spans="1:5" ht="60.75">
      <c r="A144" s="12" t="s">
        <v>177</v>
      </c>
      <c r="B144" s="29" t="s">
        <v>155</v>
      </c>
      <c r="C144" s="81">
        <v>300</v>
      </c>
      <c r="D144" s="87">
        <v>300</v>
      </c>
      <c r="E144" s="84">
        <f t="shared" si="0"/>
        <v>100</v>
      </c>
    </row>
    <row r="145" spans="1:5" ht="48">
      <c r="A145" s="108" t="s">
        <v>370</v>
      </c>
      <c r="B145" s="97" t="s">
        <v>155</v>
      </c>
      <c r="C145" s="104">
        <v>929.3</v>
      </c>
      <c r="D145" s="110">
        <v>929.3</v>
      </c>
      <c r="E145" s="105">
        <f t="shared" si="0"/>
        <v>100</v>
      </c>
    </row>
    <row r="146" spans="1:5" ht="48">
      <c r="A146" s="92" t="s">
        <v>371</v>
      </c>
      <c r="B146" s="97" t="s">
        <v>155</v>
      </c>
      <c r="C146" s="107">
        <v>1500</v>
      </c>
      <c r="D146" s="110">
        <v>1500</v>
      </c>
      <c r="E146" s="105">
        <f t="shared" si="0"/>
        <v>100</v>
      </c>
    </row>
    <row r="147" spans="1:5" ht="27.75">
      <c r="A147" s="98" t="s">
        <v>84</v>
      </c>
      <c r="B147" s="109" t="s">
        <v>148</v>
      </c>
      <c r="C147" s="100">
        <f>C148+C150+C164+C167+C169+C171</f>
        <v>185139.30000000002</v>
      </c>
      <c r="D147" s="80">
        <f>D148+D150+D164+D167+D169+D171</f>
        <v>180634.99999999997</v>
      </c>
      <c r="E147" s="83">
        <f t="shared" si="0"/>
        <v>97.56707516988557</v>
      </c>
    </row>
    <row r="148" spans="1:5" ht="36.75">
      <c r="A148" s="43" t="s">
        <v>195</v>
      </c>
      <c r="B148" s="37" t="s">
        <v>196</v>
      </c>
      <c r="C148" s="80">
        <f>C149</f>
        <v>10044</v>
      </c>
      <c r="D148" s="80">
        <f>D149</f>
        <v>10039.9</v>
      </c>
      <c r="E148" s="83">
        <f t="shared" si="0"/>
        <v>99.95917960971724</v>
      </c>
    </row>
    <row r="149" spans="1:5" ht="93.75" customHeight="1">
      <c r="A149" s="12" t="s">
        <v>197</v>
      </c>
      <c r="B149" s="35" t="s">
        <v>157</v>
      </c>
      <c r="C149" s="87">
        <v>10044</v>
      </c>
      <c r="D149" s="87">
        <v>10039.9</v>
      </c>
      <c r="E149" s="84">
        <f>D149/C149*100</f>
        <v>99.95917960971724</v>
      </c>
    </row>
    <row r="150" spans="1:5" ht="27" customHeight="1">
      <c r="A150" s="43" t="s">
        <v>91</v>
      </c>
      <c r="B150" s="37" t="s">
        <v>198</v>
      </c>
      <c r="C150" s="80">
        <f>SUM(C151:C163)</f>
        <v>166475.50000000003</v>
      </c>
      <c r="D150" s="80">
        <f>SUM(D151:D163)</f>
        <v>162368.99999999997</v>
      </c>
      <c r="E150" s="83">
        <f t="shared" si="0"/>
        <v>97.53327066144864</v>
      </c>
    </row>
    <row r="151" spans="1:5" ht="41.25" customHeight="1">
      <c r="A151" s="12" t="s">
        <v>122</v>
      </c>
      <c r="B151" s="35" t="s">
        <v>137</v>
      </c>
      <c r="C151" s="87">
        <v>14761.7</v>
      </c>
      <c r="D151" s="87">
        <v>14216.7</v>
      </c>
      <c r="E151" s="84">
        <f aca="true" t="shared" si="1" ref="E151:E190">D151/C151*100</f>
        <v>96.30801330470068</v>
      </c>
    </row>
    <row r="152" spans="1:5" ht="48.75">
      <c r="A152" s="12" t="s">
        <v>123</v>
      </c>
      <c r="B152" s="35" t="s">
        <v>137</v>
      </c>
      <c r="C152" s="87">
        <v>131020.4</v>
      </c>
      <c r="D152" s="87">
        <v>129659.7</v>
      </c>
      <c r="E152" s="84">
        <f t="shared" si="1"/>
        <v>98.96145943685106</v>
      </c>
    </row>
    <row r="153" spans="1:5" ht="39.75" customHeight="1">
      <c r="A153" s="12" t="s">
        <v>199</v>
      </c>
      <c r="B153" s="35" t="s">
        <v>137</v>
      </c>
      <c r="C153" s="87">
        <v>10151.1</v>
      </c>
      <c r="D153" s="87">
        <v>8826.3</v>
      </c>
      <c r="E153" s="84">
        <f t="shared" si="1"/>
        <v>86.94919762390282</v>
      </c>
    </row>
    <row r="154" spans="1:5" ht="48">
      <c r="A154" s="47" t="s">
        <v>93</v>
      </c>
      <c r="B154" s="35" t="s">
        <v>137</v>
      </c>
      <c r="C154" s="87">
        <v>4279.2</v>
      </c>
      <c r="D154" s="87">
        <v>3895</v>
      </c>
      <c r="E154" s="84">
        <f t="shared" si="1"/>
        <v>91.02168629650403</v>
      </c>
    </row>
    <row r="155" spans="1:5" ht="49.5" customHeight="1">
      <c r="A155" s="12" t="s">
        <v>136</v>
      </c>
      <c r="B155" s="35" t="s">
        <v>137</v>
      </c>
      <c r="C155" s="87">
        <v>125.9</v>
      </c>
      <c r="D155" s="87">
        <v>125.9</v>
      </c>
      <c r="E155" s="84">
        <f t="shared" si="1"/>
        <v>100</v>
      </c>
    </row>
    <row r="156" spans="1:5" ht="84.75">
      <c r="A156" s="12" t="s">
        <v>200</v>
      </c>
      <c r="B156" s="35" t="s">
        <v>137</v>
      </c>
      <c r="C156" s="87">
        <v>1356.6</v>
      </c>
      <c r="D156" s="87">
        <v>564.8</v>
      </c>
      <c r="E156" s="84">
        <f t="shared" si="1"/>
        <v>41.63349550346454</v>
      </c>
    </row>
    <row r="157" spans="1:5" ht="72" customHeight="1">
      <c r="A157" s="12" t="s">
        <v>201</v>
      </c>
      <c r="B157" s="35" t="s">
        <v>137</v>
      </c>
      <c r="C157" s="87">
        <v>25.9</v>
      </c>
      <c r="D157" s="87">
        <v>25.9</v>
      </c>
      <c r="E157" s="84">
        <f t="shared" si="1"/>
        <v>100</v>
      </c>
    </row>
    <row r="158" spans="1:5" ht="72.75">
      <c r="A158" s="12" t="s">
        <v>138</v>
      </c>
      <c r="B158" s="35" t="s">
        <v>137</v>
      </c>
      <c r="C158" s="87">
        <v>2703.7</v>
      </c>
      <c r="D158" s="87">
        <v>3003.7</v>
      </c>
      <c r="E158" s="84">
        <f t="shared" si="1"/>
        <v>111.0959056108296</v>
      </c>
    </row>
    <row r="159" spans="1:5" ht="37.5" customHeight="1">
      <c r="A159" s="48" t="s">
        <v>202</v>
      </c>
      <c r="B159" s="35" t="s">
        <v>203</v>
      </c>
      <c r="C159" s="87">
        <v>317</v>
      </c>
      <c r="D159" s="87">
        <v>317</v>
      </c>
      <c r="E159" s="84">
        <f t="shared" si="1"/>
        <v>100</v>
      </c>
    </row>
    <row r="160" spans="1:5" ht="36">
      <c r="A160" s="49" t="s">
        <v>204</v>
      </c>
      <c r="B160" s="35" t="s">
        <v>203</v>
      </c>
      <c r="C160" s="87">
        <v>297</v>
      </c>
      <c r="D160" s="87">
        <v>297</v>
      </c>
      <c r="E160" s="84">
        <f t="shared" si="1"/>
        <v>100</v>
      </c>
    </row>
    <row r="161" spans="1:5" ht="48" customHeight="1">
      <c r="A161" s="12" t="s">
        <v>205</v>
      </c>
      <c r="B161" s="35" t="s">
        <v>137</v>
      </c>
      <c r="C161" s="87">
        <v>462</v>
      </c>
      <c r="D161" s="87">
        <v>462</v>
      </c>
      <c r="E161" s="84">
        <f t="shared" si="1"/>
        <v>100</v>
      </c>
    </row>
    <row r="162" spans="1:5" ht="72.75" hidden="1">
      <c r="A162" s="12" t="s">
        <v>206</v>
      </c>
      <c r="B162" s="35" t="s">
        <v>207</v>
      </c>
      <c r="C162" s="87"/>
      <c r="D162" s="87"/>
      <c r="E162" s="84" t="e">
        <f t="shared" si="1"/>
        <v>#DIV/0!</v>
      </c>
    </row>
    <row r="163" spans="1:5" ht="24">
      <c r="A163" s="47" t="s">
        <v>140</v>
      </c>
      <c r="B163" s="35" t="s">
        <v>137</v>
      </c>
      <c r="C163" s="87">
        <v>975</v>
      </c>
      <c r="D163" s="87">
        <v>975</v>
      </c>
      <c r="E163" s="84">
        <f t="shared" si="1"/>
        <v>100</v>
      </c>
    </row>
    <row r="164" spans="1:5" ht="36">
      <c r="A164" s="50" t="s">
        <v>208</v>
      </c>
      <c r="B164" s="39" t="s">
        <v>209</v>
      </c>
      <c r="C164" s="88">
        <f>C165+C166</f>
        <v>5885.9</v>
      </c>
      <c r="D164" s="88">
        <f>D165+D166</f>
        <v>5600.2</v>
      </c>
      <c r="E164" s="83">
        <f t="shared" si="1"/>
        <v>95.14602694575171</v>
      </c>
    </row>
    <row r="165" spans="1:5" ht="15.75">
      <c r="A165" s="12" t="s">
        <v>210</v>
      </c>
      <c r="B165" s="35" t="s">
        <v>158</v>
      </c>
      <c r="C165" s="87">
        <v>4480.4</v>
      </c>
      <c r="D165" s="87">
        <v>4194.7</v>
      </c>
      <c r="E165" s="84">
        <f t="shared" si="1"/>
        <v>93.62333720203554</v>
      </c>
    </row>
    <row r="166" spans="1:5" ht="36.75">
      <c r="A166" s="12" t="s">
        <v>211</v>
      </c>
      <c r="B166" s="35" t="s">
        <v>158</v>
      </c>
      <c r="C166" s="87">
        <v>1405.5</v>
      </c>
      <c r="D166" s="87">
        <v>1405.5</v>
      </c>
      <c r="E166" s="84">
        <f t="shared" si="1"/>
        <v>100</v>
      </c>
    </row>
    <row r="167" spans="1:5" ht="60.75">
      <c r="A167" s="51" t="s">
        <v>212</v>
      </c>
      <c r="B167" s="39" t="s">
        <v>213</v>
      </c>
      <c r="C167" s="88">
        <f>C168</f>
        <v>640</v>
      </c>
      <c r="D167" s="88">
        <f>D168</f>
        <v>640</v>
      </c>
      <c r="E167" s="83">
        <f t="shared" si="1"/>
        <v>100</v>
      </c>
    </row>
    <row r="168" spans="1:5" ht="48">
      <c r="A168" s="47" t="s">
        <v>139</v>
      </c>
      <c r="B168" s="35" t="s">
        <v>156</v>
      </c>
      <c r="C168" s="87">
        <v>640</v>
      </c>
      <c r="D168" s="87">
        <v>640</v>
      </c>
      <c r="E168" s="84">
        <f t="shared" si="1"/>
        <v>100</v>
      </c>
    </row>
    <row r="169" spans="1:5" ht="24" hidden="1">
      <c r="A169" s="52" t="s">
        <v>214</v>
      </c>
      <c r="B169" s="39" t="s">
        <v>215</v>
      </c>
      <c r="C169" s="88">
        <f>C170</f>
        <v>0</v>
      </c>
      <c r="D169" s="88">
        <f>D170</f>
        <v>0</v>
      </c>
      <c r="E169" s="83" t="e">
        <f t="shared" si="1"/>
        <v>#DIV/0!</v>
      </c>
    </row>
    <row r="170" spans="1:5" ht="28.5" customHeight="1" hidden="1">
      <c r="A170" s="47" t="s">
        <v>216</v>
      </c>
      <c r="B170" s="35" t="s">
        <v>217</v>
      </c>
      <c r="C170" s="87">
        <v>0</v>
      </c>
      <c r="D170" s="87">
        <v>0</v>
      </c>
      <c r="E170" s="84" t="e">
        <f t="shared" si="1"/>
        <v>#DIV/0!</v>
      </c>
    </row>
    <row r="171" spans="1:5" ht="24">
      <c r="A171" s="52" t="s">
        <v>218</v>
      </c>
      <c r="B171" s="39" t="s">
        <v>219</v>
      </c>
      <c r="C171" s="88">
        <f>C172</f>
        <v>2093.9</v>
      </c>
      <c r="D171" s="88">
        <f>D172</f>
        <v>1985.9</v>
      </c>
      <c r="E171" s="83">
        <f t="shared" si="1"/>
        <v>94.8421605616314</v>
      </c>
    </row>
    <row r="172" spans="1:6" s="1" customFormat="1" ht="36.75">
      <c r="A172" s="12" t="s">
        <v>220</v>
      </c>
      <c r="B172" s="29" t="s">
        <v>222</v>
      </c>
      <c r="C172" s="87">
        <v>2093.9</v>
      </c>
      <c r="D172" s="87">
        <v>1985.9</v>
      </c>
      <c r="E172" s="84">
        <f t="shared" si="1"/>
        <v>94.8421605616314</v>
      </c>
      <c r="F172"/>
    </row>
    <row r="173" spans="1:5" ht="25.5" customHeight="1">
      <c r="A173" s="43" t="s">
        <v>0</v>
      </c>
      <c r="B173" s="28" t="s">
        <v>154</v>
      </c>
      <c r="C173" s="80">
        <f>C174+C178+C184+C176+C180+C182</f>
        <v>26373.2</v>
      </c>
      <c r="D173" s="80">
        <f>D174+D178+D184+D176+D180+D182</f>
        <v>26292.7</v>
      </c>
      <c r="E173" s="83">
        <f t="shared" si="1"/>
        <v>99.69476589871536</v>
      </c>
    </row>
    <row r="174" spans="1:5" ht="49.5" customHeight="1">
      <c r="A174" s="43" t="s">
        <v>1</v>
      </c>
      <c r="B174" s="28" t="s">
        <v>144</v>
      </c>
      <c r="C174" s="80">
        <f>C175</f>
        <v>20435.7</v>
      </c>
      <c r="D174" s="80">
        <f>D175</f>
        <v>20358.9</v>
      </c>
      <c r="E174" s="83">
        <f t="shared" si="1"/>
        <v>99.62418708436707</v>
      </c>
    </row>
    <row r="175" spans="1:6" ht="60.75">
      <c r="A175" s="12" t="s">
        <v>221</v>
      </c>
      <c r="B175" s="29" t="s">
        <v>160</v>
      </c>
      <c r="C175" s="87">
        <v>20435.7</v>
      </c>
      <c r="D175" s="87">
        <v>20358.9</v>
      </c>
      <c r="E175" s="84">
        <f t="shared" si="1"/>
        <v>99.62418708436707</v>
      </c>
      <c r="F175" s="1"/>
    </row>
    <row r="176" spans="1:6" ht="48">
      <c r="A176" s="101" t="s">
        <v>409</v>
      </c>
      <c r="B176" s="125" t="s">
        <v>412</v>
      </c>
      <c r="C176" s="88">
        <f>C177</f>
        <v>128</v>
      </c>
      <c r="D176" s="88">
        <f>D177</f>
        <v>128</v>
      </c>
      <c r="E176" s="83">
        <f t="shared" si="1"/>
        <v>100</v>
      </c>
      <c r="F176" s="1"/>
    </row>
    <row r="177" spans="1:6" ht="60">
      <c r="A177" s="102" t="s">
        <v>410</v>
      </c>
      <c r="B177" s="122" t="s">
        <v>411</v>
      </c>
      <c r="C177" s="87">
        <v>128</v>
      </c>
      <c r="D177" s="87">
        <v>128</v>
      </c>
      <c r="E177" s="84">
        <f t="shared" si="1"/>
        <v>100</v>
      </c>
      <c r="F177" s="1"/>
    </row>
    <row r="178" spans="1:6" ht="48">
      <c r="A178" s="126" t="s">
        <v>372</v>
      </c>
      <c r="B178" s="28" t="s">
        <v>373</v>
      </c>
      <c r="C178" s="113">
        <f>C179</f>
        <v>4531.7</v>
      </c>
      <c r="D178" s="115">
        <f>D179</f>
        <v>4531.7</v>
      </c>
      <c r="E178" s="83">
        <f t="shared" si="1"/>
        <v>100</v>
      </c>
      <c r="F178" s="1"/>
    </row>
    <row r="179" spans="1:6" ht="48">
      <c r="A179" s="102" t="s">
        <v>374</v>
      </c>
      <c r="B179" s="29" t="s">
        <v>375</v>
      </c>
      <c r="C179" s="114">
        <v>4531.7</v>
      </c>
      <c r="D179" s="116">
        <v>4531.7</v>
      </c>
      <c r="E179" s="84">
        <f t="shared" si="1"/>
        <v>100</v>
      </c>
      <c r="F179" s="1"/>
    </row>
    <row r="180" spans="1:6" ht="48">
      <c r="A180" s="101" t="s">
        <v>426</v>
      </c>
      <c r="B180" s="28" t="s">
        <v>428</v>
      </c>
      <c r="C180" s="113">
        <f>C181</f>
        <v>99.3</v>
      </c>
      <c r="D180" s="113">
        <f>D181</f>
        <v>99.3</v>
      </c>
      <c r="E180" s="83">
        <f t="shared" si="1"/>
        <v>100</v>
      </c>
      <c r="F180" s="1"/>
    </row>
    <row r="181" spans="1:6" ht="36">
      <c r="A181" s="102" t="s">
        <v>427</v>
      </c>
      <c r="B181" s="136" t="s">
        <v>429</v>
      </c>
      <c r="C181" s="114">
        <v>99.3</v>
      </c>
      <c r="D181" s="116">
        <v>99.3</v>
      </c>
      <c r="E181" s="84">
        <f t="shared" si="1"/>
        <v>100</v>
      </c>
      <c r="F181" s="1"/>
    </row>
    <row r="182" spans="1:6" ht="36">
      <c r="A182" s="101" t="s">
        <v>430</v>
      </c>
      <c r="B182" s="28" t="s">
        <v>432</v>
      </c>
      <c r="C182" s="115">
        <f>C183</f>
        <v>105.6</v>
      </c>
      <c r="D182" s="115">
        <f>D183</f>
        <v>105.6</v>
      </c>
      <c r="E182" s="83">
        <f t="shared" si="1"/>
        <v>100</v>
      </c>
      <c r="F182" s="1"/>
    </row>
    <row r="183" spans="1:6" ht="36">
      <c r="A183" s="102" t="s">
        <v>431</v>
      </c>
      <c r="B183" s="29" t="s">
        <v>433</v>
      </c>
      <c r="C183" s="117">
        <v>105.6</v>
      </c>
      <c r="D183" s="116">
        <v>105.6</v>
      </c>
      <c r="E183" s="84">
        <f t="shared" si="1"/>
        <v>100</v>
      </c>
      <c r="F183" s="1"/>
    </row>
    <row r="184" spans="1:6" ht="27.75">
      <c r="A184" s="112" t="s">
        <v>335</v>
      </c>
      <c r="B184" s="28" t="s">
        <v>376</v>
      </c>
      <c r="C184" s="113">
        <f>C185+C186</f>
        <v>1072.9</v>
      </c>
      <c r="D184" s="115">
        <f>D185+D186</f>
        <v>1069.2</v>
      </c>
      <c r="E184" s="83">
        <f t="shared" si="1"/>
        <v>99.65514027402367</v>
      </c>
      <c r="F184" s="1"/>
    </row>
    <row r="185" spans="1:6" ht="48" customHeight="1">
      <c r="A185" s="102" t="s">
        <v>377</v>
      </c>
      <c r="B185" s="29" t="s">
        <v>378</v>
      </c>
      <c r="C185" s="114">
        <v>217.9</v>
      </c>
      <c r="D185" s="116">
        <v>214.2</v>
      </c>
      <c r="E185" s="84">
        <f t="shared" si="1"/>
        <v>98.30197338228544</v>
      </c>
      <c r="F185" s="1"/>
    </row>
    <row r="186" spans="1:6" ht="26.25" customHeight="1">
      <c r="A186" s="102" t="s">
        <v>379</v>
      </c>
      <c r="B186" s="29" t="s">
        <v>380</v>
      </c>
      <c r="C186" s="117">
        <v>855</v>
      </c>
      <c r="D186" s="116">
        <v>855</v>
      </c>
      <c r="E186" s="84">
        <f t="shared" si="1"/>
        <v>100</v>
      </c>
      <c r="F186" s="1"/>
    </row>
    <row r="187" spans="1:6" ht="27.75">
      <c r="A187" s="98" t="s">
        <v>289</v>
      </c>
      <c r="B187" s="99" t="s">
        <v>292</v>
      </c>
      <c r="C187" s="111">
        <f>C188</f>
        <v>10.2</v>
      </c>
      <c r="D187" s="88">
        <f>D188</f>
        <v>10.2</v>
      </c>
      <c r="E187" s="83">
        <f t="shared" si="1"/>
        <v>100</v>
      </c>
      <c r="F187" s="1"/>
    </row>
    <row r="188" spans="1:6" ht="27.75">
      <c r="A188" s="43" t="s">
        <v>290</v>
      </c>
      <c r="B188" s="28" t="s">
        <v>293</v>
      </c>
      <c r="C188" s="88">
        <f>C189</f>
        <v>10.2</v>
      </c>
      <c r="D188" s="88">
        <f>D189</f>
        <v>10.2</v>
      </c>
      <c r="E188" s="83">
        <f t="shared" si="1"/>
        <v>100</v>
      </c>
      <c r="F188" s="1"/>
    </row>
    <row r="189" spans="1:6" ht="38.25" customHeight="1">
      <c r="A189" s="12" t="s">
        <v>291</v>
      </c>
      <c r="B189" s="29" t="s">
        <v>294</v>
      </c>
      <c r="C189" s="87">
        <v>10.2</v>
      </c>
      <c r="D189" s="87">
        <v>10.2</v>
      </c>
      <c r="E189" s="84">
        <f t="shared" si="1"/>
        <v>100</v>
      </c>
      <c r="F189" s="1"/>
    </row>
    <row r="190" spans="1:5" ht="22.5" customHeight="1">
      <c r="A190" s="17" t="s">
        <v>3</v>
      </c>
      <c r="B190" s="38"/>
      <c r="C190" s="83">
        <f>C12+C109</f>
        <v>620200.86</v>
      </c>
      <c r="D190" s="83">
        <f>D12+D109</f>
        <v>609167.2</v>
      </c>
      <c r="E190" s="83">
        <f t="shared" si="1"/>
        <v>98.22095377294382</v>
      </c>
    </row>
    <row r="191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77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="142" zoomScaleSheetLayoutView="142" zoomScalePageLayoutView="0" workbookViewId="0" topLeftCell="A1">
      <selection activeCell="A54" sqref="A54:IV56"/>
    </sheetView>
  </sheetViews>
  <sheetFormatPr defaultColWidth="9.00390625" defaultRowHeight="12.75"/>
  <cols>
    <col min="1" max="1" width="74.875" style="4" customWidth="1"/>
    <col min="2" max="2" width="25.125" style="0" customWidth="1"/>
    <col min="3" max="3" width="12.75390625" style="0" customWidth="1"/>
    <col min="4" max="4" width="12.00390625" style="0" customWidth="1"/>
    <col min="5" max="5" width="11.25390625" style="0" customWidth="1"/>
  </cols>
  <sheetData>
    <row r="1" spans="1:5" ht="16.5">
      <c r="A1" s="233" t="s">
        <v>106</v>
      </c>
      <c r="B1" s="233"/>
      <c r="C1" s="233"/>
      <c r="D1" s="233"/>
      <c r="E1" s="233"/>
    </row>
    <row r="2" spans="1:5" ht="16.5">
      <c r="A2" s="233" t="s">
        <v>419</v>
      </c>
      <c r="B2" s="233"/>
      <c r="C2" s="233"/>
      <c r="D2" s="233"/>
      <c r="E2" s="233"/>
    </row>
    <row r="3" spans="1:5" ht="15" customHeight="1">
      <c r="A3" s="237" t="s">
        <v>23</v>
      </c>
      <c r="B3" s="237"/>
      <c r="C3" s="237"/>
      <c r="D3" s="237"/>
      <c r="E3" s="237"/>
    </row>
    <row r="4" spans="1:5" ht="36" customHeight="1">
      <c r="A4" s="9" t="s">
        <v>4</v>
      </c>
      <c r="B4" s="8" t="s">
        <v>5</v>
      </c>
      <c r="C4" s="14" t="s">
        <v>337</v>
      </c>
      <c r="D4" s="14" t="s">
        <v>418</v>
      </c>
      <c r="E4" s="14" t="s">
        <v>110</v>
      </c>
    </row>
    <row r="5" spans="1:5" ht="11.25" customHeight="1">
      <c r="A5" s="10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13" t="s">
        <v>66</v>
      </c>
      <c r="B6" s="31" t="s">
        <v>6</v>
      </c>
      <c r="C6" s="129">
        <f>C7+C31</f>
        <v>92908.09999999999</v>
      </c>
      <c r="D6" s="129">
        <f>D7+D31</f>
        <v>92986.6</v>
      </c>
      <c r="E6" s="130">
        <f>D6/C6*100</f>
        <v>100.08449209487658</v>
      </c>
    </row>
    <row r="7" spans="1:5" ht="16.5">
      <c r="A7" s="13" t="s">
        <v>65</v>
      </c>
      <c r="B7" s="31"/>
      <c r="C7" s="129">
        <f>C8+C19+C21+C29+C14</f>
        <v>92247.2</v>
      </c>
      <c r="D7" s="129">
        <f>D8+D19+D21+D29+D14</f>
        <v>92323.6</v>
      </c>
      <c r="E7" s="130">
        <f aca="true" t="shared" si="0" ref="E7:E83">D7/C7*100</f>
        <v>100.08282094199066</v>
      </c>
    </row>
    <row r="8" spans="1:5" ht="16.5">
      <c r="A8" s="13" t="s">
        <v>7</v>
      </c>
      <c r="B8" s="31" t="s">
        <v>8</v>
      </c>
      <c r="C8" s="129">
        <f>C9</f>
        <v>34483.4</v>
      </c>
      <c r="D8" s="129">
        <f>D9</f>
        <v>34512.4</v>
      </c>
      <c r="E8" s="130">
        <f t="shared" si="0"/>
        <v>100.08409843576909</v>
      </c>
    </row>
    <row r="9" spans="1:5" ht="16.5">
      <c r="A9" s="13" t="s">
        <v>9</v>
      </c>
      <c r="B9" s="31" t="s">
        <v>10</v>
      </c>
      <c r="C9" s="129">
        <f>C10+C11+C12+C13</f>
        <v>34483.4</v>
      </c>
      <c r="D9" s="129">
        <f>D10+D11+D12+D13</f>
        <v>34512.4</v>
      </c>
      <c r="E9" s="130">
        <f t="shared" si="0"/>
        <v>100.08409843576909</v>
      </c>
    </row>
    <row r="10" spans="1:5" ht="51.75">
      <c r="A10" s="16" t="s">
        <v>35</v>
      </c>
      <c r="B10" s="30" t="s">
        <v>60</v>
      </c>
      <c r="C10" s="131">
        <v>33935.7</v>
      </c>
      <c r="D10" s="131">
        <v>33964.5</v>
      </c>
      <c r="E10" s="132">
        <f t="shared" si="0"/>
        <v>100.0848663796533</v>
      </c>
    </row>
    <row r="11" spans="1:5" ht="64.5">
      <c r="A11" s="16" t="s">
        <v>32</v>
      </c>
      <c r="B11" s="30" t="s">
        <v>61</v>
      </c>
      <c r="C11" s="131">
        <v>43.9</v>
      </c>
      <c r="D11" s="131">
        <v>43.9</v>
      </c>
      <c r="E11" s="132">
        <f t="shared" si="0"/>
        <v>100</v>
      </c>
    </row>
    <row r="12" spans="1:5" ht="26.25">
      <c r="A12" s="16" t="s">
        <v>33</v>
      </c>
      <c r="B12" s="30" t="s">
        <v>63</v>
      </c>
      <c r="C12" s="131">
        <v>284</v>
      </c>
      <c r="D12" s="131">
        <v>284.2</v>
      </c>
      <c r="E12" s="132">
        <f t="shared" si="0"/>
        <v>100.07042253521125</v>
      </c>
    </row>
    <row r="13" spans="1:5" ht="51.75">
      <c r="A13" s="16" t="s">
        <v>34</v>
      </c>
      <c r="B13" s="30" t="s">
        <v>62</v>
      </c>
      <c r="C13" s="131">
        <v>219.8</v>
      </c>
      <c r="D13" s="131">
        <v>219.8</v>
      </c>
      <c r="E13" s="132">
        <f t="shared" si="0"/>
        <v>100</v>
      </c>
    </row>
    <row r="14" spans="1:5" ht="24.75">
      <c r="A14" s="53" t="s">
        <v>163</v>
      </c>
      <c r="B14" s="31" t="s">
        <v>94</v>
      </c>
      <c r="C14" s="129">
        <f>SUM(C15:C18)</f>
        <v>30394.199999999997</v>
      </c>
      <c r="D14" s="129">
        <f>SUM(D15:D18)</f>
        <v>30394.800000000003</v>
      </c>
      <c r="E14" s="130">
        <f t="shared" si="0"/>
        <v>100.00197406084057</v>
      </c>
    </row>
    <row r="15" spans="1:5" ht="64.5">
      <c r="A15" s="16" t="s">
        <v>164</v>
      </c>
      <c r="B15" s="62" t="s">
        <v>127</v>
      </c>
      <c r="C15" s="131">
        <v>14019.2</v>
      </c>
      <c r="D15" s="131">
        <v>14019.2</v>
      </c>
      <c r="E15" s="132">
        <f t="shared" si="0"/>
        <v>100</v>
      </c>
    </row>
    <row r="16" spans="1:5" ht="77.25">
      <c r="A16" s="16" t="s">
        <v>132</v>
      </c>
      <c r="B16" s="62" t="s">
        <v>128</v>
      </c>
      <c r="C16" s="131">
        <v>100</v>
      </c>
      <c r="D16" s="131">
        <v>100.3</v>
      </c>
      <c r="E16" s="132">
        <f t="shared" si="0"/>
        <v>100.29999999999998</v>
      </c>
    </row>
    <row r="17" spans="1:5" ht="64.5">
      <c r="A17" s="54" t="s">
        <v>133</v>
      </c>
      <c r="B17" s="62" t="s">
        <v>129</v>
      </c>
      <c r="C17" s="131">
        <v>18859.5</v>
      </c>
      <c r="D17" s="131">
        <v>18859.8</v>
      </c>
      <c r="E17" s="132">
        <f t="shared" si="0"/>
        <v>100.00159071025212</v>
      </c>
    </row>
    <row r="18" spans="1:5" ht="64.5">
      <c r="A18" s="55" t="s">
        <v>134</v>
      </c>
      <c r="B18" s="62" t="s">
        <v>130</v>
      </c>
      <c r="C18" s="131">
        <v>-2584.5</v>
      </c>
      <c r="D18" s="131">
        <v>-2584.5</v>
      </c>
      <c r="E18" s="132">
        <f t="shared" si="0"/>
        <v>100</v>
      </c>
    </row>
    <row r="19" spans="1:5" ht="27.75">
      <c r="A19" s="13" t="s">
        <v>11</v>
      </c>
      <c r="B19" s="31" t="s">
        <v>12</v>
      </c>
      <c r="C19" s="129">
        <f>C20</f>
        <v>3762.5</v>
      </c>
      <c r="D19" s="129">
        <f>D20</f>
        <v>3762.5</v>
      </c>
      <c r="E19" s="130">
        <f t="shared" si="0"/>
        <v>100</v>
      </c>
    </row>
    <row r="20" spans="1:5" ht="27.75">
      <c r="A20" s="16" t="s">
        <v>13</v>
      </c>
      <c r="B20" s="30" t="s">
        <v>2</v>
      </c>
      <c r="C20" s="131">
        <v>3762.5</v>
      </c>
      <c r="D20" s="131">
        <v>3762.5</v>
      </c>
      <c r="E20" s="132">
        <f t="shared" si="0"/>
        <v>100</v>
      </c>
    </row>
    <row r="21" spans="1:5" ht="27.75">
      <c r="A21" s="13" t="s">
        <v>14</v>
      </c>
      <c r="B21" s="31" t="s">
        <v>27</v>
      </c>
      <c r="C21" s="129">
        <f>C22+C24</f>
        <v>23601.1</v>
      </c>
      <c r="D21" s="129">
        <f>D22+D24</f>
        <v>23647.9</v>
      </c>
      <c r="E21" s="130">
        <f t="shared" si="0"/>
        <v>100.19829584214297</v>
      </c>
    </row>
    <row r="22" spans="1:5" ht="27.75">
      <c r="A22" s="13" t="s">
        <v>28</v>
      </c>
      <c r="B22" s="31" t="s">
        <v>29</v>
      </c>
      <c r="C22" s="129">
        <f>C23</f>
        <v>830.4</v>
      </c>
      <c r="D22" s="129">
        <f>D23</f>
        <v>831.4</v>
      </c>
      <c r="E22" s="130">
        <f t="shared" si="0"/>
        <v>100.12042389210019</v>
      </c>
    </row>
    <row r="23" spans="1:5" ht="27.75">
      <c r="A23" s="16" t="s">
        <v>124</v>
      </c>
      <c r="B23" s="30" t="s">
        <v>64</v>
      </c>
      <c r="C23" s="131">
        <v>830.4</v>
      </c>
      <c r="D23" s="131">
        <v>831.4</v>
      </c>
      <c r="E23" s="132">
        <f t="shared" si="0"/>
        <v>100.12042389210019</v>
      </c>
    </row>
    <row r="24" spans="1:5" ht="27.75">
      <c r="A24" s="13" t="s">
        <v>30</v>
      </c>
      <c r="B24" s="31" t="s">
        <v>31</v>
      </c>
      <c r="C24" s="129">
        <f>C25+C27</f>
        <v>22770.699999999997</v>
      </c>
      <c r="D24" s="129">
        <f>D25+D27</f>
        <v>22816.5</v>
      </c>
      <c r="E24" s="130">
        <f t="shared" si="0"/>
        <v>100.20113566996184</v>
      </c>
    </row>
    <row r="25" spans="1:5" ht="27.75">
      <c r="A25" s="56" t="s">
        <v>99</v>
      </c>
      <c r="B25" s="30" t="s">
        <v>98</v>
      </c>
      <c r="C25" s="131">
        <f>C26</f>
        <v>4631.4</v>
      </c>
      <c r="D25" s="131">
        <f>D26</f>
        <v>4631.6</v>
      </c>
      <c r="E25" s="132">
        <f t="shared" si="0"/>
        <v>100.00431834866347</v>
      </c>
    </row>
    <row r="26" spans="1:5" ht="27.75">
      <c r="A26" s="57" t="s">
        <v>125</v>
      </c>
      <c r="B26" s="30" t="s">
        <v>100</v>
      </c>
      <c r="C26" s="131">
        <v>4631.4</v>
      </c>
      <c r="D26" s="131">
        <v>4631.6</v>
      </c>
      <c r="E26" s="132">
        <f t="shared" si="0"/>
        <v>100.00431834866347</v>
      </c>
    </row>
    <row r="27" spans="1:5" ht="27.75">
      <c r="A27" s="56" t="s">
        <v>102</v>
      </c>
      <c r="B27" s="30" t="s">
        <v>101</v>
      </c>
      <c r="C27" s="131">
        <f>C28</f>
        <v>18139.3</v>
      </c>
      <c r="D27" s="131">
        <f>D28</f>
        <v>18184.9</v>
      </c>
      <c r="E27" s="132">
        <f t="shared" si="0"/>
        <v>100.25138787053527</v>
      </c>
    </row>
    <row r="28" spans="1:5" ht="27.75">
      <c r="A28" s="57" t="s">
        <v>104</v>
      </c>
      <c r="B28" s="30" t="s">
        <v>103</v>
      </c>
      <c r="C28" s="131">
        <v>18139.3</v>
      </c>
      <c r="D28" s="131">
        <v>18184.9</v>
      </c>
      <c r="E28" s="132">
        <f t="shared" si="0"/>
        <v>100.25138787053527</v>
      </c>
    </row>
    <row r="29" spans="1:5" ht="16.5">
      <c r="A29" s="58" t="s">
        <v>53</v>
      </c>
      <c r="B29" s="63" t="s">
        <v>52</v>
      </c>
      <c r="C29" s="129">
        <f>C30</f>
        <v>6</v>
      </c>
      <c r="D29" s="129">
        <f>D30</f>
        <v>6</v>
      </c>
      <c r="E29" s="130">
        <f t="shared" si="0"/>
        <v>100</v>
      </c>
    </row>
    <row r="30" spans="1:5" ht="51.75">
      <c r="A30" s="16" t="s">
        <v>85</v>
      </c>
      <c r="B30" s="34" t="s">
        <v>54</v>
      </c>
      <c r="C30" s="131">
        <v>6</v>
      </c>
      <c r="D30" s="131">
        <v>6</v>
      </c>
      <c r="E30" s="132">
        <f t="shared" si="0"/>
        <v>100</v>
      </c>
    </row>
    <row r="31" spans="1:5" ht="16.5">
      <c r="A31" s="13" t="s">
        <v>67</v>
      </c>
      <c r="B31" s="30"/>
      <c r="C31" s="129">
        <f>C32+C38+C41+C43+C54</f>
        <v>660.9</v>
      </c>
      <c r="D31" s="129">
        <f>D32+D38+D41+D43+D54</f>
        <v>663</v>
      </c>
      <c r="E31" s="130">
        <f t="shared" si="0"/>
        <v>100.317748524739</v>
      </c>
    </row>
    <row r="32" spans="1:5" ht="27.75">
      <c r="A32" s="13" t="s">
        <v>15</v>
      </c>
      <c r="B32" s="31" t="s">
        <v>16</v>
      </c>
      <c r="C32" s="129">
        <f>C33</f>
        <v>404.7</v>
      </c>
      <c r="D32" s="129">
        <f>D33</f>
        <v>404.8</v>
      </c>
      <c r="E32" s="130">
        <f t="shared" si="0"/>
        <v>100.02470966147766</v>
      </c>
    </row>
    <row r="33" spans="1:5" ht="51.75">
      <c r="A33" s="13" t="s">
        <v>223</v>
      </c>
      <c r="B33" s="31" t="s">
        <v>17</v>
      </c>
      <c r="C33" s="129">
        <f>C34+C36</f>
        <v>404.7</v>
      </c>
      <c r="D33" s="129">
        <f>D34+D36</f>
        <v>404.8</v>
      </c>
      <c r="E33" s="130">
        <f t="shared" si="0"/>
        <v>100.02470966147766</v>
      </c>
    </row>
    <row r="34" spans="1:5" ht="51.75">
      <c r="A34" s="16" t="s">
        <v>224</v>
      </c>
      <c r="B34" s="30" t="s">
        <v>225</v>
      </c>
      <c r="C34" s="131">
        <f>C35</f>
        <v>11.5</v>
      </c>
      <c r="D34" s="131">
        <f>D35</f>
        <v>11.6</v>
      </c>
      <c r="E34" s="132">
        <f t="shared" si="0"/>
        <v>100.8695652173913</v>
      </c>
    </row>
    <row r="35" spans="1:5" ht="51.75">
      <c r="A35" s="16" t="s">
        <v>224</v>
      </c>
      <c r="B35" s="30" t="s">
        <v>112</v>
      </c>
      <c r="C35" s="131">
        <v>11.5</v>
      </c>
      <c r="D35" s="131">
        <v>11.6</v>
      </c>
      <c r="E35" s="132">
        <f t="shared" si="0"/>
        <v>100.8695652173913</v>
      </c>
    </row>
    <row r="36" spans="1:5" ht="39">
      <c r="A36" s="16" t="s">
        <v>226</v>
      </c>
      <c r="B36" s="30" t="s">
        <v>19</v>
      </c>
      <c r="C36" s="131">
        <f>C37</f>
        <v>393.2</v>
      </c>
      <c r="D36" s="131">
        <f>D37</f>
        <v>393.2</v>
      </c>
      <c r="E36" s="132">
        <f t="shared" si="0"/>
        <v>100</v>
      </c>
    </row>
    <row r="37" spans="1:5" ht="39">
      <c r="A37" s="16" t="s">
        <v>226</v>
      </c>
      <c r="B37" s="30" t="s">
        <v>20</v>
      </c>
      <c r="C37" s="131">
        <v>393.2</v>
      </c>
      <c r="D37" s="131">
        <v>393.2</v>
      </c>
      <c r="E37" s="132">
        <f t="shared" si="0"/>
        <v>100</v>
      </c>
    </row>
    <row r="38" spans="1:5" ht="26.25">
      <c r="A38" s="13" t="s">
        <v>36</v>
      </c>
      <c r="B38" s="64" t="s">
        <v>24</v>
      </c>
      <c r="C38" s="129">
        <f>C39+C40</f>
        <v>157.4</v>
      </c>
      <c r="D38" s="129">
        <f>D39+D40</f>
        <v>159.4</v>
      </c>
      <c r="E38" s="130">
        <f t="shared" si="0"/>
        <v>101.27064803049555</v>
      </c>
    </row>
    <row r="39" spans="1:5" ht="27.75" hidden="1">
      <c r="A39" s="16" t="s">
        <v>227</v>
      </c>
      <c r="B39" s="30" t="s">
        <v>82</v>
      </c>
      <c r="C39" s="131">
        <f>'[1]Ларин'!C43+'[1]Буз'!C44</f>
        <v>0</v>
      </c>
      <c r="D39" s="131">
        <f>'[1]Ларин'!D43+'[1]Буз'!D44</f>
        <v>0</v>
      </c>
      <c r="E39" s="132">
        <v>0</v>
      </c>
    </row>
    <row r="40" spans="1:5" ht="27.75">
      <c r="A40" s="16" t="s">
        <v>126</v>
      </c>
      <c r="B40" s="30" t="s">
        <v>83</v>
      </c>
      <c r="C40" s="131">
        <v>157.4</v>
      </c>
      <c r="D40" s="131">
        <v>159.4</v>
      </c>
      <c r="E40" s="132">
        <f t="shared" si="0"/>
        <v>101.27064803049555</v>
      </c>
    </row>
    <row r="41" spans="1:5" ht="27.75" hidden="1">
      <c r="A41" s="13" t="s">
        <v>74</v>
      </c>
      <c r="B41" s="31" t="s">
        <v>49</v>
      </c>
      <c r="C41" s="129">
        <f>C42</f>
        <v>0</v>
      </c>
      <c r="D41" s="129">
        <f>D42</f>
        <v>0</v>
      </c>
      <c r="E41" s="132">
        <v>0</v>
      </c>
    </row>
    <row r="42" spans="1:5" ht="51.75" hidden="1">
      <c r="A42" s="16" t="s">
        <v>92</v>
      </c>
      <c r="B42" s="34" t="s">
        <v>55</v>
      </c>
      <c r="C42" s="131">
        <v>0</v>
      </c>
      <c r="D42" s="131">
        <v>0</v>
      </c>
      <c r="E42" s="132">
        <v>0</v>
      </c>
    </row>
    <row r="43" spans="1:5" ht="27.75">
      <c r="A43" s="53" t="s">
        <v>228</v>
      </c>
      <c r="B43" s="31" t="s">
        <v>22</v>
      </c>
      <c r="C43" s="129">
        <f>C44+C46+C49</f>
        <v>98.8</v>
      </c>
      <c r="D43" s="129">
        <f>D44+D46+D49</f>
        <v>98.8</v>
      </c>
      <c r="E43" s="130">
        <f t="shared" si="0"/>
        <v>100</v>
      </c>
    </row>
    <row r="44" spans="1:5" ht="27.75">
      <c r="A44" s="127" t="s">
        <v>414</v>
      </c>
      <c r="B44" s="31" t="s">
        <v>415</v>
      </c>
      <c r="C44" s="129">
        <f>C45</f>
        <v>5</v>
      </c>
      <c r="D44" s="129">
        <f>D45</f>
        <v>5</v>
      </c>
      <c r="E44" s="130">
        <f t="shared" si="0"/>
        <v>100</v>
      </c>
    </row>
    <row r="45" spans="1:5" ht="27.75">
      <c r="A45" s="128" t="s">
        <v>413</v>
      </c>
      <c r="B45" s="30" t="s">
        <v>416</v>
      </c>
      <c r="C45" s="131">
        <v>5</v>
      </c>
      <c r="D45" s="131">
        <v>5</v>
      </c>
      <c r="E45" s="132">
        <f t="shared" si="0"/>
        <v>100</v>
      </c>
    </row>
    <row r="46" spans="1:5" ht="60.75">
      <c r="A46" s="71" t="s">
        <v>260</v>
      </c>
      <c r="B46" s="76" t="s">
        <v>261</v>
      </c>
      <c r="C46" s="129">
        <f>C47</f>
        <v>77.1</v>
      </c>
      <c r="D46" s="129">
        <f>D47</f>
        <v>77.1</v>
      </c>
      <c r="E46" s="130">
        <f t="shared" si="0"/>
        <v>100</v>
      </c>
    </row>
    <row r="47" spans="1:5" ht="36.75">
      <c r="A47" s="57" t="s">
        <v>314</v>
      </c>
      <c r="B47" s="30" t="s">
        <v>315</v>
      </c>
      <c r="C47" s="131">
        <f>C48</f>
        <v>77.1</v>
      </c>
      <c r="D47" s="131">
        <f>D48</f>
        <v>77.1</v>
      </c>
      <c r="E47" s="132">
        <f t="shared" si="0"/>
        <v>100</v>
      </c>
    </row>
    <row r="48" spans="1:5" ht="36.75">
      <c r="A48" s="57" t="s">
        <v>316</v>
      </c>
      <c r="B48" s="30" t="s">
        <v>317</v>
      </c>
      <c r="C48" s="131">
        <v>77.1</v>
      </c>
      <c r="D48" s="131">
        <v>77.1</v>
      </c>
      <c r="E48" s="132">
        <f t="shared" si="0"/>
        <v>100</v>
      </c>
    </row>
    <row r="49" spans="1:5" ht="27.75">
      <c r="A49" s="69" t="s">
        <v>417</v>
      </c>
      <c r="B49" s="67" t="s">
        <v>264</v>
      </c>
      <c r="C49" s="129">
        <f>C50+C52</f>
        <v>16.7</v>
      </c>
      <c r="D49" s="129">
        <f>D50+D52</f>
        <v>16.7</v>
      </c>
      <c r="E49" s="130">
        <f>D49/C49*100</f>
        <v>100</v>
      </c>
    </row>
    <row r="50" spans="1:5" ht="48.75">
      <c r="A50" s="53" t="s">
        <v>393</v>
      </c>
      <c r="B50" s="31" t="s">
        <v>391</v>
      </c>
      <c r="C50" s="129">
        <f>C51</f>
        <v>15.7</v>
      </c>
      <c r="D50" s="129">
        <f>D51</f>
        <v>15.7</v>
      </c>
      <c r="E50" s="130">
        <f t="shared" si="0"/>
        <v>100</v>
      </c>
    </row>
    <row r="51" spans="1:5" ht="27.75">
      <c r="A51" s="57" t="s">
        <v>394</v>
      </c>
      <c r="B51" s="30" t="s">
        <v>392</v>
      </c>
      <c r="C51" s="131">
        <v>15.7</v>
      </c>
      <c r="D51" s="131">
        <v>15.7</v>
      </c>
      <c r="E51" s="132">
        <f t="shared" si="0"/>
        <v>100</v>
      </c>
    </row>
    <row r="52" spans="1:5" ht="48.75">
      <c r="A52" s="69" t="s">
        <v>265</v>
      </c>
      <c r="B52" s="67" t="s">
        <v>266</v>
      </c>
      <c r="C52" s="129">
        <f>C53</f>
        <v>1</v>
      </c>
      <c r="D52" s="129">
        <f>D53</f>
        <v>1</v>
      </c>
      <c r="E52" s="130">
        <f t="shared" si="0"/>
        <v>100</v>
      </c>
    </row>
    <row r="53" spans="1:5" ht="36.75">
      <c r="A53" s="70" t="s">
        <v>311</v>
      </c>
      <c r="B53" s="75" t="s">
        <v>267</v>
      </c>
      <c r="C53" s="131">
        <v>1</v>
      </c>
      <c r="D53" s="131">
        <v>1</v>
      </c>
      <c r="E53" s="132">
        <f t="shared" si="0"/>
        <v>100</v>
      </c>
    </row>
    <row r="54" spans="1:5" ht="16.5" hidden="1">
      <c r="A54" s="13" t="s">
        <v>318</v>
      </c>
      <c r="B54" s="64" t="s">
        <v>319</v>
      </c>
      <c r="C54" s="129">
        <f>C55</f>
        <v>0</v>
      </c>
      <c r="D54" s="129">
        <f>D55</f>
        <v>0</v>
      </c>
      <c r="E54" s="130">
        <v>0</v>
      </c>
    </row>
    <row r="55" spans="1:5" ht="16.5" hidden="1">
      <c r="A55" s="16" t="s">
        <v>320</v>
      </c>
      <c r="B55" s="33" t="s">
        <v>322</v>
      </c>
      <c r="C55" s="131">
        <f>C56</f>
        <v>0</v>
      </c>
      <c r="D55" s="131">
        <f>D56</f>
        <v>0</v>
      </c>
      <c r="E55" s="132">
        <v>0</v>
      </c>
    </row>
    <row r="56" spans="1:5" ht="16.5" hidden="1">
      <c r="A56" s="16" t="s">
        <v>321</v>
      </c>
      <c r="B56" s="33" t="s">
        <v>323</v>
      </c>
      <c r="C56" s="131">
        <v>0</v>
      </c>
      <c r="D56" s="131">
        <v>0</v>
      </c>
      <c r="E56" s="132">
        <v>0</v>
      </c>
    </row>
    <row r="57" spans="1:5" ht="27.75">
      <c r="A57" s="13" t="s">
        <v>68</v>
      </c>
      <c r="B57" s="31" t="s">
        <v>25</v>
      </c>
      <c r="C57" s="129">
        <f>C58+C81</f>
        <v>67937.8</v>
      </c>
      <c r="D57" s="129">
        <f>D58+D81</f>
        <v>67312</v>
      </c>
      <c r="E57" s="130">
        <f t="shared" si="0"/>
        <v>99.07886331320708</v>
      </c>
    </row>
    <row r="58" spans="1:5" ht="27.75">
      <c r="A58" s="13" t="s">
        <v>72</v>
      </c>
      <c r="B58" s="31" t="s">
        <v>229</v>
      </c>
      <c r="C58" s="129">
        <f>C59+C64+C71+C76</f>
        <v>67892</v>
      </c>
      <c r="D58" s="129">
        <f>D59+D64+D71+D76</f>
        <v>67266.2</v>
      </c>
      <c r="E58" s="130">
        <f t="shared" si="0"/>
        <v>99.07824191362752</v>
      </c>
    </row>
    <row r="59" spans="1:5" ht="27.75">
      <c r="A59" s="59" t="s">
        <v>170</v>
      </c>
      <c r="B59" s="65" t="s">
        <v>152</v>
      </c>
      <c r="C59" s="129">
        <f>C60+C62</f>
        <v>22799</v>
      </c>
      <c r="D59" s="129">
        <f>D60+D62</f>
        <v>22799</v>
      </c>
      <c r="E59" s="130">
        <f t="shared" si="0"/>
        <v>100</v>
      </c>
    </row>
    <row r="60" spans="1:5" ht="27.75">
      <c r="A60" s="53" t="s">
        <v>37</v>
      </c>
      <c r="B60" s="65" t="s">
        <v>151</v>
      </c>
      <c r="C60" s="129">
        <f>C61</f>
        <v>18843</v>
      </c>
      <c r="D60" s="129">
        <f>D61</f>
        <v>18843</v>
      </c>
      <c r="E60" s="130">
        <f t="shared" si="0"/>
        <v>100</v>
      </c>
    </row>
    <row r="61" spans="1:5" ht="27.75">
      <c r="A61" s="60" t="s">
        <v>230</v>
      </c>
      <c r="B61" s="66" t="s">
        <v>150</v>
      </c>
      <c r="C61" s="131">
        <v>18843</v>
      </c>
      <c r="D61" s="131">
        <v>18843</v>
      </c>
      <c r="E61" s="132">
        <f t="shared" si="0"/>
        <v>100</v>
      </c>
    </row>
    <row r="62" spans="1:5" ht="27.75">
      <c r="A62" s="59" t="s">
        <v>325</v>
      </c>
      <c r="B62" s="65" t="s">
        <v>327</v>
      </c>
      <c r="C62" s="129">
        <f>C63</f>
        <v>3956</v>
      </c>
      <c r="D62" s="129">
        <f>D63</f>
        <v>3956</v>
      </c>
      <c r="E62" s="130">
        <f t="shared" si="0"/>
        <v>100</v>
      </c>
    </row>
    <row r="63" spans="1:5" ht="27.75">
      <c r="A63" s="60" t="s">
        <v>324</v>
      </c>
      <c r="B63" s="66" t="s">
        <v>326</v>
      </c>
      <c r="C63" s="131">
        <v>3956</v>
      </c>
      <c r="D63" s="131">
        <v>3956</v>
      </c>
      <c r="E63" s="132">
        <f t="shared" si="0"/>
        <v>100</v>
      </c>
    </row>
    <row r="64" spans="1:5" ht="27.75">
      <c r="A64" s="59" t="s">
        <v>231</v>
      </c>
      <c r="B64" s="65" t="s">
        <v>161</v>
      </c>
      <c r="C64" s="129">
        <f>C67+C65+C69</f>
        <v>7518.5</v>
      </c>
      <c r="D64" s="129">
        <f>D67+D65+D69</f>
        <v>7518.5</v>
      </c>
      <c r="E64" s="130">
        <f t="shared" si="0"/>
        <v>100</v>
      </c>
    </row>
    <row r="65" spans="1:5" ht="27.75">
      <c r="A65" s="59" t="s">
        <v>329</v>
      </c>
      <c r="B65" s="65" t="s">
        <v>330</v>
      </c>
      <c r="C65" s="129">
        <f>C66</f>
        <v>1368.5</v>
      </c>
      <c r="D65" s="129">
        <f>D66</f>
        <v>1368.5</v>
      </c>
      <c r="E65" s="130">
        <f t="shared" si="0"/>
        <v>100</v>
      </c>
    </row>
    <row r="66" spans="1:5" ht="27.75">
      <c r="A66" s="60" t="s">
        <v>331</v>
      </c>
      <c r="B66" s="66" t="s">
        <v>332</v>
      </c>
      <c r="C66" s="131">
        <v>1368.5</v>
      </c>
      <c r="D66" s="131">
        <v>1368.5</v>
      </c>
      <c r="E66" s="132">
        <f t="shared" si="0"/>
        <v>100</v>
      </c>
    </row>
    <row r="67" spans="1:5" ht="27.75">
      <c r="A67" s="59" t="s">
        <v>232</v>
      </c>
      <c r="B67" s="65" t="s">
        <v>149</v>
      </c>
      <c r="C67" s="129">
        <f>C68</f>
        <v>6000</v>
      </c>
      <c r="D67" s="129">
        <f>D68</f>
        <v>6000</v>
      </c>
      <c r="E67" s="130">
        <f t="shared" si="0"/>
        <v>100</v>
      </c>
    </row>
    <row r="68" spans="1:5" ht="27.75">
      <c r="A68" s="57" t="s">
        <v>328</v>
      </c>
      <c r="B68" s="66" t="s">
        <v>233</v>
      </c>
      <c r="C68" s="131">
        <v>6000</v>
      </c>
      <c r="D68" s="131">
        <v>6000</v>
      </c>
      <c r="E68" s="132">
        <f t="shared" si="0"/>
        <v>100</v>
      </c>
    </row>
    <row r="69" spans="1:5" ht="16.5">
      <c r="A69" s="53" t="s">
        <v>421</v>
      </c>
      <c r="B69" s="65" t="s">
        <v>423</v>
      </c>
      <c r="C69" s="129">
        <f>C70</f>
        <v>150</v>
      </c>
      <c r="D69" s="129">
        <f>D70</f>
        <v>150</v>
      </c>
      <c r="E69" s="130">
        <f t="shared" si="0"/>
        <v>100</v>
      </c>
    </row>
    <row r="70" spans="1:5" ht="27.75">
      <c r="A70" s="57" t="s">
        <v>422</v>
      </c>
      <c r="B70" s="66" t="s">
        <v>424</v>
      </c>
      <c r="C70" s="131">
        <v>150</v>
      </c>
      <c r="D70" s="131">
        <v>150</v>
      </c>
      <c r="E70" s="132">
        <f t="shared" si="0"/>
        <v>100</v>
      </c>
    </row>
    <row r="71" spans="1:5" ht="27.75">
      <c r="A71" s="59" t="s">
        <v>234</v>
      </c>
      <c r="B71" s="65" t="s">
        <v>148</v>
      </c>
      <c r="C71" s="129">
        <f>C72+C74</f>
        <v>1614.1</v>
      </c>
      <c r="D71" s="129">
        <f>D72+D74</f>
        <v>1567</v>
      </c>
      <c r="E71" s="130">
        <f t="shared" si="0"/>
        <v>97.08196518183509</v>
      </c>
    </row>
    <row r="72" spans="1:5" ht="27.75">
      <c r="A72" s="59" t="s">
        <v>91</v>
      </c>
      <c r="B72" s="31" t="s">
        <v>146</v>
      </c>
      <c r="C72" s="129">
        <f>C73</f>
        <v>265.4</v>
      </c>
      <c r="D72" s="129">
        <f>D73</f>
        <v>218.3</v>
      </c>
      <c r="E72" s="130">
        <f t="shared" si="0"/>
        <v>82.25320271288622</v>
      </c>
    </row>
    <row r="73" spans="1:5" ht="27.75">
      <c r="A73" s="60" t="s">
        <v>235</v>
      </c>
      <c r="B73" s="66" t="s">
        <v>145</v>
      </c>
      <c r="C73" s="131">
        <v>265.4</v>
      </c>
      <c r="D73" s="131">
        <v>218.3</v>
      </c>
      <c r="E73" s="132">
        <f t="shared" si="0"/>
        <v>82.25320271288622</v>
      </c>
    </row>
    <row r="74" spans="1:5" ht="27.75">
      <c r="A74" s="59" t="s">
        <v>236</v>
      </c>
      <c r="B74" s="65" t="s">
        <v>147</v>
      </c>
      <c r="C74" s="129">
        <f>C75</f>
        <v>1348.7</v>
      </c>
      <c r="D74" s="129">
        <f>D75</f>
        <v>1348.7</v>
      </c>
      <c r="E74" s="130">
        <f t="shared" si="0"/>
        <v>100</v>
      </c>
    </row>
    <row r="75" spans="1:5" ht="27.75">
      <c r="A75" s="60" t="s">
        <v>116</v>
      </c>
      <c r="B75" s="66" t="s">
        <v>239</v>
      </c>
      <c r="C75" s="131">
        <v>1348.7</v>
      </c>
      <c r="D75" s="131">
        <v>1348.7</v>
      </c>
      <c r="E75" s="132">
        <f t="shared" si="0"/>
        <v>100</v>
      </c>
    </row>
    <row r="76" spans="1:5" ht="27.75">
      <c r="A76" s="61" t="s">
        <v>237</v>
      </c>
      <c r="B76" s="65" t="s">
        <v>154</v>
      </c>
      <c r="C76" s="129">
        <f>C77+C79</f>
        <v>35960.399999999994</v>
      </c>
      <c r="D76" s="129">
        <f>D77+D79</f>
        <v>35381.7</v>
      </c>
      <c r="E76" s="130">
        <f t="shared" si="0"/>
        <v>98.39072980278307</v>
      </c>
    </row>
    <row r="77" spans="1:5" ht="36.75">
      <c r="A77" s="59" t="s">
        <v>333</v>
      </c>
      <c r="B77" s="65" t="s">
        <v>334</v>
      </c>
      <c r="C77" s="129">
        <f>C78</f>
        <v>16640.6</v>
      </c>
      <c r="D77" s="129">
        <f>D78</f>
        <v>16061.9</v>
      </c>
      <c r="E77" s="130">
        <f t="shared" si="0"/>
        <v>96.52236097256109</v>
      </c>
    </row>
    <row r="78" spans="1:5" ht="36.75">
      <c r="A78" s="60" t="s">
        <v>238</v>
      </c>
      <c r="B78" s="66" t="s">
        <v>142</v>
      </c>
      <c r="C78" s="131">
        <v>16640.6</v>
      </c>
      <c r="D78" s="131">
        <v>16061.9</v>
      </c>
      <c r="E78" s="132">
        <f t="shared" si="0"/>
        <v>96.52236097256109</v>
      </c>
    </row>
    <row r="79" spans="1:5" ht="27.75">
      <c r="A79" s="59" t="s">
        <v>335</v>
      </c>
      <c r="B79" s="65" t="s">
        <v>143</v>
      </c>
      <c r="C79" s="129">
        <f>C80</f>
        <v>19319.8</v>
      </c>
      <c r="D79" s="129">
        <f>D80</f>
        <v>19319.8</v>
      </c>
      <c r="E79" s="130">
        <f t="shared" si="0"/>
        <v>100</v>
      </c>
    </row>
    <row r="80" spans="1:5" ht="27.75">
      <c r="A80" s="60" t="s">
        <v>336</v>
      </c>
      <c r="B80" s="66" t="s">
        <v>143</v>
      </c>
      <c r="C80" s="131">
        <v>19319.8</v>
      </c>
      <c r="D80" s="131">
        <v>19319.8</v>
      </c>
      <c r="E80" s="132">
        <f t="shared" si="0"/>
        <v>100</v>
      </c>
    </row>
    <row r="81" spans="1:5" ht="27.75">
      <c r="A81" s="59" t="s">
        <v>389</v>
      </c>
      <c r="B81" s="65" t="s">
        <v>387</v>
      </c>
      <c r="C81" s="129">
        <f>C82</f>
        <v>45.8</v>
      </c>
      <c r="D81" s="129">
        <f>D82</f>
        <v>45.8</v>
      </c>
      <c r="E81" s="130">
        <f t="shared" si="0"/>
        <v>100</v>
      </c>
    </row>
    <row r="82" spans="1:5" ht="27.75">
      <c r="A82" s="12" t="s">
        <v>390</v>
      </c>
      <c r="B82" s="66" t="s">
        <v>388</v>
      </c>
      <c r="C82" s="131">
        <v>45.8</v>
      </c>
      <c r="D82" s="131">
        <v>45.8</v>
      </c>
      <c r="E82" s="132">
        <f t="shared" si="0"/>
        <v>100</v>
      </c>
    </row>
    <row r="83" spans="1:5" ht="16.5">
      <c r="A83" s="13" t="s">
        <v>26</v>
      </c>
      <c r="B83" s="40"/>
      <c r="C83" s="133">
        <f>SUM(C57+C6)</f>
        <v>160845.9</v>
      </c>
      <c r="D83" s="133">
        <f>SUM(D57+D6)</f>
        <v>160298.6</v>
      </c>
      <c r="E83" s="130">
        <f t="shared" si="0"/>
        <v>99.65973643095658</v>
      </c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7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="96" zoomScaleSheetLayoutView="96" zoomScalePageLayoutView="0" workbookViewId="0" topLeftCell="A213">
      <selection activeCell="B2" sqref="B2:E2"/>
    </sheetView>
  </sheetViews>
  <sheetFormatPr defaultColWidth="9.00390625" defaultRowHeight="12.75"/>
  <cols>
    <col min="1" max="1" width="50.00390625" style="216" customWidth="1"/>
    <col min="2" max="2" width="33.375" style="1" customWidth="1"/>
    <col min="3" max="3" width="12.1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41"/>
      <c r="B1" s="240" t="s">
        <v>515</v>
      </c>
      <c r="C1" s="240"/>
      <c r="D1" s="240"/>
      <c r="E1" s="240"/>
    </row>
    <row r="2" spans="1:5" ht="15.75">
      <c r="A2" s="141"/>
      <c r="B2" s="240" t="s">
        <v>435</v>
      </c>
      <c r="C2" s="240"/>
      <c r="D2" s="240"/>
      <c r="E2" s="240"/>
    </row>
    <row r="3" spans="1:5" ht="15.75">
      <c r="A3" s="141"/>
      <c r="B3" s="240" t="s">
        <v>440</v>
      </c>
      <c r="C3" s="240"/>
      <c r="D3" s="240"/>
      <c r="E3" s="240"/>
    </row>
    <row r="4" spans="1:6" ht="15.75" hidden="1">
      <c r="A4" s="241"/>
      <c r="B4" s="241"/>
      <c r="C4" s="241"/>
      <c r="D4" s="241"/>
      <c r="E4" s="241"/>
      <c r="F4" s="142"/>
    </row>
    <row r="5" spans="1:6" ht="24.75" customHeight="1">
      <c r="A5" s="242" t="s">
        <v>436</v>
      </c>
      <c r="B5" s="242"/>
      <c r="C5" s="242"/>
      <c r="D5" s="242"/>
      <c r="E5" s="242"/>
      <c r="F5" s="143"/>
    </row>
    <row r="6" spans="1:6" ht="15.75" customHeight="1">
      <c r="A6" s="241" t="s">
        <v>439</v>
      </c>
      <c r="B6" s="241"/>
      <c r="C6" s="241"/>
      <c r="D6" s="241"/>
      <c r="E6" s="241"/>
      <c r="F6" s="143"/>
    </row>
    <row r="7" spans="1:6" ht="15.75" customHeight="1">
      <c r="A7" s="144"/>
      <c r="B7" s="145"/>
      <c r="C7" s="145"/>
      <c r="D7" s="238" t="s">
        <v>23</v>
      </c>
      <c r="E7" s="239"/>
      <c r="F7" s="142"/>
    </row>
    <row r="8" spans="1:18" ht="45" customHeight="1">
      <c r="A8" s="146" t="s">
        <v>4</v>
      </c>
      <c r="B8" s="147" t="s">
        <v>5</v>
      </c>
      <c r="C8" s="140" t="s">
        <v>437</v>
      </c>
      <c r="D8" s="140" t="s">
        <v>438</v>
      </c>
      <c r="E8" s="140" t="s">
        <v>110</v>
      </c>
      <c r="G8" s="148"/>
      <c r="H8" s="148"/>
      <c r="I8" s="148"/>
      <c r="J8" s="149"/>
      <c r="K8" s="149"/>
      <c r="L8" s="149"/>
      <c r="M8" s="149"/>
      <c r="N8" s="149"/>
      <c r="O8" s="149"/>
      <c r="P8" s="149"/>
      <c r="Q8" s="149"/>
      <c r="R8" s="149"/>
    </row>
    <row r="9" spans="1:18" ht="12.75">
      <c r="A9" s="150">
        <v>1</v>
      </c>
      <c r="B9" s="150">
        <v>2</v>
      </c>
      <c r="C9" s="151">
        <v>3</v>
      </c>
      <c r="D9" s="151">
        <v>4</v>
      </c>
      <c r="E9" s="151">
        <v>5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18" ht="15.75">
      <c r="A10" s="152" t="s">
        <v>66</v>
      </c>
      <c r="B10" s="64" t="s">
        <v>6</v>
      </c>
      <c r="C10" s="137">
        <f>SUM(C11+C53)</f>
        <v>264834.4</v>
      </c>
      <c r="D10" s="137">
        <f>SUM(D11+D53)</f>
        <v>264841.6</v>
      </c>
      <c r="E10" s="137">
        <f>D10/C10*100</f>
        <v>100.00271868005062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ht="15.75">
      <c r="A11" s="152" t="s">
        <v>65</v>
      </c>
      <c r="B11" s="64"/>
      <c r="C11" s="137">
        <f>SUM(C12+C24+C46+C19+C36+C51)</f>
        <v>250136.5</v>
      </c>
      <c r="D11" s="137">
        <f>SUM(D12+D24+D46+D19+D36+D51)</f>
        <v>250143.5</v>
      </c>
      <c r="E11" s="137">
        <f>D11/C11*100</f>
        <v>100.00279847203426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ht="15.75">
      <c r="A12" s="152" t="s">
        <v>162</v>
      </c>
      <c r="B12" s="64" t="s">
        <v>8</v>
      </c>
      <c r="C12" s="137">
        <f>SUM(C13)</f>
        <v>167422</v>
      </c>
      <c r="D12" s="137">
        <f>SUM(D13)</f>
        <v>167425.19999999998</v>
      </c>
      <c r="E12" s="137">
        <f aca="true" t="shared" si="0" ref="E12:E179">D12/C12*100</f>
        <v>100.00191133781699</v>
      </c>
      <c r="G12" s="149"/>
      <c r="H12" s="153"/>
      <c r="I12" s="153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ht="15.75">
      <c r="A13" s="152" t="s">
        <v>9</v>
      </c>
      <c r="B13" s="64" t="s">
        <v>10</v>
      </c>
      <c r="C13" s="137">
        <f>SUM(C14+C15+C17+C16+C18)</f>
        <v>167422</v>
      </c>
      <c r="D13" s="137">
        <f>SUM(D14+D15+D17+D16+D18)</f>
        <v>167425.19999999998</v>
      </c>
      <c r="E13" s="137">
        <f t="shared" si="0"/>
        <v>100.00191133781699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ht="60.75">
      <c r="A14" s="154" t="s">
        <v>35</v>
      </c>
      <c r="B14" s="33" t="s">
        <v>60</v>
      </c>
      <c r="C14" s="155">
        <v>161276.6</v>
      </c>
      <c r="D14" s="155">
        <v>161279</v>
      </c>
      <c r="E14" s="82">
        <f t="shared" si="0"/>
        <v>100.0014881266098</v>
      </c>
      <c r="G14" s="156"/>
      <c r="H14" s="156"/>
      <c r="I14" s="156"/>
      <c r="J14" s="156"/>
      <c r="K14" s="149"/>
      <c r="L14" s="149"/>
      <c r="M14" s="149"/>
      <c r="N14" s="149"/>
      <c r="O14" s="149"/>
      <c r="P14" s="149"/>
      <c r="Q14" s="149"/>
      <c r="R14" s="149"/>
    </row>
    <row r="15" spans="1:18" ht="84.75">
      <c r="A15" s="154" t="s">
        <v>32</v>
      </c>
      <c r="B15" s="33" t="s">
        <v>61</v>
      </c>
      <c r="C15" s="155">
        <v>642.5</v>
      </c>
      <c r="D15" s="155">
        <v>642.6</v>
      </c>
      <c r="E15" s="82">
        <f t="shared" si="0"/>
        <v>100.01556420233464</v>
      </c>
      <c r="G15" s="156"/>
      <c r="H15" s="156"/>
      <c r="I15" s="156"/>
      <c r="J15" s="156"/>
      <c r="K15" s="149"/>
      <c r="L15" s="149"/>
      <c r="M15" s="149"/>
      <c r="N15" s="149"/>
      <c r="O15" s="149"/>
      <c r="P15" s="149"/>
      <c r="Q15" s="149"/>
      <c r="R15" s="149"/>
    </row>
    <row r="16" spans="1:18" ht="36.75">
      <c r="A16" s="154" t="s">
        <v>33</v>
      </c>
      <c r="B16" s="33" t="s">
        <v>63</v>
      </c>
      <c r="C16" s="155">
        <v>868.4</v>
      </c>
      <c r="D16" s="155">
        <v>869</v>
      </c>
      <c r="E16" s="82">
        <f t="shared" si="0"/>
        <v>100.06909258406264</v>
      </c>
      <c r="G16" s="156"/>
      <c r="H16" s="156"/>
      <c r="I16" s="156"/>
      <c r="J16" s="156"/>
      <c r="K16" s="149"/>
      <c r="L16" s="149"/>
      <c r="M16" s="149"/>
      <c r="N16" s="149"/>
      <c r="O16" s="149"/>
      <c r="P16" s="149"/>
      <c r="Q16" s="149"/>
      <c r="R16" s="149"/>
    </row>
    <row r="17" spans="1:18" ht="72.75">
      <c r="A17" s="154" t="s">
        <v>131</v>
      </c>
      <c r="B17" s="33" t="s">
        <v>62</v>
      </c>
      <c r="C17" s="155">
        <v>839.2</v>
      </c>
      <c r="D17" s="155">
        <v>839.3</v>
      </c>
      <c r="E17" s="82">
        <f t="shared" si="0"/>
        <v>100.0119161105815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108.75">
      <c r="A18" s="154" t="s">
        <v>441</v>
      </c>
      <c r="B18" s="33" t="s">
        <v>442</v>
      </c>
      <c r="C18" s="155">
        <v>3795.3</v>
      </c>
      <c r="D18" s="155">
        <v>3795.3</v>
      </c>
      <c r="E18" s="82">
        <f t="shared" si="0"/>
        <v>100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36.75">
      <c r="A19" s="152" t="s">
        <v>163</v>
      </c>
      <c r="B19" s="31" t="s">
        <v>94</v>
      </c>
      <c r="C19" s="137">
        <f>SUM(C20:C23)</f>
        <v>40728.3</v>
      </c>
      <c r="D19" s="137">
        <f>SUM(D20:D23)</f>
        <v>40730.5</v>
      </c>
      <c r="E19" s="137">
        <f t="shared" si="0"/>
        <v>100.00540164946732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ht="84.75">
      <c r="A20" s="154" t="s">
        <v>164</v>
      </c>
      <c r="B20" s="62" t="s">
        <v>127</v>
      </c>
      <c r="C20" s="155">
        <v>18802.9</v>
      </c>
      <c r="D20" s="155">
        <v>18803.6</v>
      </c>
      <c r="E20" s="82">
        <f t="shared" si="0"/>
        <v>100.00372282998897</v>
      </c>
      <c r="F20" s="157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5" ht="84" customHeight="1">
      <c r="A21" s="154" t="s">
        <v>132</v>
      </c>
      <c r="B21" s="62" t="s">
        <v>128</v>
      </c>
      <c r="C21" s="155">
        <v>131.4</v>
      </c>
      <c r="D21" s="155">
        <v>132.3</v>
      </c>
      <c r="E21" s="82">
        <f t="shared" si="0"/>
        <v>100.68493150684932</v>
      </c>
    </row>
    <row r="22" spans="1:5" ht="84.75" customHeight="1">
      <c r="A22" s="158" t="s">
        <v>133</v>
      </c>
      <c r="B22" s="62" t="s">
        <v>129</v>
      </c>
      <c r="C22" s="155">
        <v>25000.6</v>
      </c>
      <c r="D22" s="155">
        <v>25001.1</v>
      </c>
      <c r="E22" s="82">
        <f t="shared" si="0"/>
        <v>100.00199995200114</v>
      </c>
    </row>
    <row r="23" spans="1:5" ht="87" customHeight="1">
      <c r="A23" s="159" t="s">
        <v>134</v>
      </c>
      <c r="B23" s="62" t="s">
        <v>130</v>
      </c>
      <c r="C23" s="155">
        <v>-3206.6</v>
      </c>
      <c r="D23" s="155">
        <v>-3206.5</v>
      </c>
      <c r="E23" s="82">
        <f t="shared" si="0"/>
        <v>99.99688143204641</v>
      </c>
    </row>
    <row r="24" spans="1:5" ht="21.75" customHeight="1">
      <c r="A24" s="152" t="s">
        <v>11</v>
      </c>
      <c r="B24" s="64" t="s">
        <v>12</v>
      </c>
      <c r="C24" s="137">
        <f>SUM(C31+C34+C44)+C25</f>
        <v>15401.9</v>
      </c>
      <c r="D24" s="137">
        <f>SUM(D31+D34+D44)+D25</f>
        <v>15402</v>
      </c>
      <c r="E24" s="137">
        <f t="shared" si="0"/>
        <v>100.00064927054456</v>
      </c>
    </row>
    <row r="25" spans="1:5" ht="24.75">
      <c r="A25" s="152" t="s">
        <v>165</v>
      </c>
      <c r="B25" s="64" t="s">
        <v>166</v>
      </c>
      <c r="C25" s="137">
        <f>C26+C28+C30</f>
        <v>903.2</v>
      </c>
      <c r="D25" s="137">
        <f>D26+D28+D30</f>
        <v>903.2</v>
      </c>
      <c r="E25" s="137">
        <f t="shared" si="0"/>
        <v>100</v>
      </c>
    </row>
    <row r="26" spans="1:5" ht="27.75" customHeight="1">
      <c r="A26" s="154" t="s">
        <v>167</v>
      </c>
      <c r="B26" s="33" t="s">
        <v>297</v>
      </c>
      <c r="C26" s="82">
        <f>C27</f>
        <v>544.9</v>
      </c>
      <c r="D26" s="82">
        <f>D27</f>
        <v>544.9</v>
      </c>
      <c r="E26" s="82">
        <f t="shared" si="0"/>
        <v>100</v>
      </c>
    </row>
    <row r="27" spans="1:5" ht="24.75">
      <c r="A27" s="154" t="s">
        <v>167</v>
      </c>
      <c r="B27" s="33" t="s">
        <v>295</v>
      </c>
      <c r="C27" s="82">
        <v>544.9</v>
      </c>
      <c r="D27" s="82">
        <v>544.9</v>
      </c>
      <c r="E27" s="82">
        <f t="shared" si="0"/>
        <v>100</v>
      </c>
    </row>
    <row r="28" spans="1:5" ht="36.75">
      <c r="A28" s="154" t="s">
        <v>298</v>
      </c>
      <c r="B28" s="33" t="s">
        <v>299</v>
      </c>
      <c r="C28" s="82">
        <f>C29</f>
        <v>358.3</v>
      </c>
      <c r="D28" s="82">
        <f>D29</f>
        <v>358.3</v>
      </c>
      <c r="E28" s="82">
        <f t="shared" si="0"/>
        <v>100</v>
      </c>
    </row>
    <row r="29" spans="1:5" ht="48.75">
      <c r="A29" s="154" t="s">
        <v>168</v>
      </c>
      <c r="B29" s="33" t="s">
        <v>296</v>
      </c>
      <c r="C29" s="82">
        <v>358.3</v>
      </c>
      <c r="D29" s="82">
        <v>358.3</v>
      </c>
      <c r="E29" s="82">
        <f t="shared" si="0"/>
        <v>100</v>
      </c>
    </row>
    <row r="30" spans="1:5" ht="23.25" customHeight="1" hidden="1">
      <c r="A30" s="154" t="s">
        <v>300</v>
      </c>
      <c r="B30" s="33" t="s">
        <v>301</v>
      </c>
      <c r="C30" s="82">
        <v>0</v>
      </c>
      <c r="D30" s="82">
        <v>0</v>
      </c>
      <c r="E30" s="82" t="e">
        <f t="shared" si="0"/>
        <v>#DIV/0!</v>
      </c>
    </row>
    <row r="31" spans="1:5" ht="24.75">
      <c r="A31" s="152" t="s">
        <v>38</v>
      </c>
      <c r="B31" s="64" t="s">
        <v>69</v>
      </c>
      <c r="C31" s="137">
        <f>C32+C33</f>
        <v>894.4</v>
      </c>
      <c r="D31" s="137">
        <f>D32+D33</f>
        <v>894.4</v>
      </c>
      <c r="E31" s="137">
        <f t="shared" si="0"/>
        <v>100</v>
      </c>
    </row>
    <row r="32" spans="1:5" ht="24.75">
      <c r="A32" s="154" t="s">
        <v>38</v>
      </c>
      <c r="B32" s="33" t="s">
        <v>70</v>
      </c>
      <c r="C32" s="82">
        <v>894.4</v>
      </c>
      <c r="D32" s="82">
        <v>894.4</v>
      </c>
      <c r="E32" s="82">
        <f t="shared" si="0"/>
        <v>100</v>
      </c>
    </row>
    <row r="33" spans="1:5" ht="36.75" hidden="1">
      <c r="A33" s="154" t="s">
        <v>382</v>
      </c>
      <c r="B33" s="33" t="s">
        <v>381</v>
      </c>
      <c r="C33" s="82">
        <v>0</v>
      </c>
      <c r="D33" s="82">
        <v>0</v>
      </c>
      <c r="E33" s="82">
        <v>0</v>
      </c>
    </row>
    <row r="34" spans="1:5" ht="15.75">
      <c r="A34" s="152" t="s">
        <v>13</v>
      </c>
      <c r="B34" s="64" t="s">
        <v>71</v>
      </c>
      <c r="C34" s="137">
        <f>C35</f>
        <v>12185.4</v>
      </c>
      <c r="D34" s="137">
        <f>D35</f>
        <v>12185.5</v>
      </c>
      <c r="E34" s="137">
        <f t="shared" si="0"/>
        <v>100.00082065422555</v>
      </c>
    </row>
    <row r="35" spans="1:5" ht="15.75">
      <c r="A35" s="154" t="s">
        <v>13</v>
      </c>
      <c r="B35" s="30" t="s">
        <v>2</v>
      </c>
      <c r="C35" s="82">
        <v>12185.4</v>
      </c>
      <c r="D35" s="82">
        <v>12185.5</v>
      </c>
      <c r="E35" s="82">
        <f t="shared" si="0"/>
        <v>100.00082065422555</v>
      </c>
    </row>
    <row r="36" spans="1:5" ht="15.75">
      <c r="A36" s="218" t="s">
        <v>14</v>
      </c>
      <c r="B36" s="31" t="s">
        <v>27</v>
      </c>
      <c r="C36" s="137">
        <f>C37+C39</f>
        <v>24669.499999999996</v>
      </c>
      <c r="D36" s="137">
        <f>D37+D39</f>
        <v>24670.7</v>
      </c>
      <c r="E36" s="137">
        <f t="shared" si="0"/>
        <v>100.004864306127</v>
      </c>
    </row>
    <row r="37" spans="1:5" ht="15.75">
      <c r="A37" s="218" t="s">
        <v>28</v>
      </c>
      <c r="B37" s="31" t="s">
        <v>29</v>
      </c>
      <c r="C37" s="137">
        <f>C38</f>
        <v>990.6</v>
      </c>
      <c r="D37" s="137">
        <f>D38</f>
        <v>991.1</v>
      </c>
      <c r="E37" s="137">
        <f t="shared" si="0"/>
        <v>100.05047445992328</v>
      </c>
    </row>
    <row r="38" spans="1:5" ht="39">
      <c r="A38" s="16" t="s">
        <v>124</v>
      </c>
      <c r="B38" s="30" t="s">
        <v>64</v>
      </c>
      <c r="C38" s="82">
        <v>990.6</v>
      </c>
      <c r="D38" s="82">
        <v>991.1</v>
      </c>
      <c r="E38" s="82">
        <f t="shared" si="0"/>
        <v>100.05047445992328</v>
      </c>
    </row>
    <row r="39" spans="1:5" ht="15.75">
      <c r="A39" s="218" t="s">
        <v>30</v>
      </c>
      <c r="B39" s="31" t="s">
        <v>31</v>
      </c>
      <c r="C39" s="137">
        <f>C40+C42</f>
        <v>23678.899999999998</v>
      </c>
      <c r="D39" s="137">
        <f>D40+D42</f>
        <v>23679.600000000002</v>
      </c>
      <c r="E39" s="137">
        <f t="shared" si="0"/>
        <v>100.00295621840543</v>
      </c>
    </row>
    <row r="40" spans="1:5" ht="15.75">
      <c r="A40" s="219" t="s">
        <v>99</v>
      </c>
      <c r="B40" s="30" t="s">
        <v>98</v>
      </c>
      <c r="C40" s="82">
        <f>C41</f>
        <v>6783.8</v>
      </c>
      <c r="D40" s="82">
        <f>D41</f>
        <v>6784.2</v>
      </c>
      <c r="E40" s="82">
        <f t="shared" si="0"/>
        <v>100.00589640024764</v>
      </c>
    </row>
    <row r="41" spans="1:5" ht="39">
      <c r="A41" s="16" t="s">
        <v>125</v>
      </c>
      <c r="B41" s="30" t="s">
        <v>100</v>
      </c>
      <c r="C41" s="82">
        <v>6783.8</v>
      </c>
      <c r="D41" s="82">
        <v>6784.2</v>
      </c>
      <c r="E41" s="82">
        <f t="shared" si="0"/>
        <v>100.00589640024764</v>
      </c>
    </row>
    <row r="42" spans="1:5" ht="15.75">
      <c r="A42" s="219" t="s">
        <v>102</v>
      </c>
      <c r="B42" s="30" t="s">
        <v>101</v>
      </c>
      <c r="C42" s="82">
        <f>C43</f>
        <v>16895.1</v>
      </c>
      <c r="D42" s="82">
        <f>D43</f>
        <v>16895.4</v>
      </c>
      <c r="E42" s="82">
        <f t="shared" si="0"/>
        <v>100.00177566276614</v>
      </c>
    </row>
    <row r="43" spans="1:5" ht="39">
      <c r="A43" s="16" t="s">
        <v>104</v>
      </c>
      <c r="B43" s="30" t="s">
        <v>103</v>
      </c>
      <c r="C43" s="82">
        <v>16895.1</v>
      </c>
      <c r="D43" s="82">
        <v>16895.4</v>
      </c>
      <c r="E43" s="82">
        <f t="shared" si="0"/>
        <v>100.00177566276614</v>
      </c>
    </row>
    <row r="44" spans="1:5" ht="24.75">
      <c r="A44" s="152" t="s">
        <v>114</v>
      </c>
      <c r="B44" s="31" t="s">
        <v>338</v>
      </c>
      <c r="C44" s="137">
        <f>C45</f>
        <v>1418.9</v>
      </c>
      <c r="D44" s="137">
        <f>D45</f>
        <v>1418.9</v>
      </c>
      <c r="E44" s="137">
        <f t="shared" si="0"/>
        <v>100</v>
      </c>
    </row>
    <row r="45" spans="1:5" ht="35.25" customHeight="1">
      <c r="A45" s="154" t="s">
        <v>115</v>
      </c>
      <c r="B45" s="30" t="s">
        <v>113</v>
      </c>
      <c r="C45" s="82">
        <v>1418.9</v>
      </c>
      <c r="D45" s="82">
        <v>1418.9</v>
      </c>
      <c r="E45" s="82">
        <f t="shared" si="0"/>
        <v>100</v>
      </c>
    </row>
    <row r="46" spans="1:5" ht="15.75">
      <c r="A46" s="152" t="s">
        <v>39</v>
      </c>
      <c r="B46" s="64" t="s">
        <v>40</v>
      </c>
      <c r="C46" s="137">
        <f>SUM(C47+C49)</f>
        <v>1982</v>
      </c>
      <c r="D46" s="137">
        <f>SUM(D47+D49)</f>
        <v>1982</v>
      </c>
      <c r="E46" s="137">
        <f t="shared" si="0"/>
        <v>100</v>
      </c>
    </row>
    <row r="47" spans="1:5" ht="24.75">
      <c r="A47" s="152" t="s">
        <v>41</v>
      </c>
      <c r="B47" s="64" t="s">
        <v>42</v>
      </c>
      <c r="C47" s="137">
        <f>SUM(C48)</f>
        <v>1972.5</v>
      </c>
      <c r="D47" s="137">
        <f>SUM(D48)</f>
        <v>1972.5</v>
      </c>
      <c r="E47" s="137">
        <f t="shared" si="0"/>
        <v>100</v>
      </c>
    </row>
    <row r="48" spans="1:5" ht="36.75">
      <c r="A48" s="154" t="s">
        <v>43</v>
      </c>
      <c r="B48" s="33" t="s">
        <v>75</v>
      </c>
      <c r="C48" s="82">
        <v>1972.5</v>
      </c>
      <c r="D48" s="82">
        <v>1972.5</v>
      </c>
      <c r="E48" s="82">
        <f t="shared" si="0"/>
        <v>100</v>
      </c>
    </row>
    <row r="49" spans="1:5" ht="26.25">
      <c r="A49" s="220" t="s">
        <v>53</v>
      </c>
      <c r="B49" s="34" t="s">
        <v>52</v>
      </c>
      <c r="C49" s="82">
        <f>C50</f>
        <v>9.5</v>
      </c>
      <c r="D49" s="82">
        <f>D50</f>
        <v>9.5</v>
      </c>
      <c r="E49" s="82">
        <f t="shared" si="0"/>
        <v>100</v>
      </c>
    </row>
    <row r="50" spans="1:5" ht="64.5">
      <c r="A50" s="221" t="s">
        <v>85</v>
      </c>
      <c r="B50" s="34" t="s">
        <v>54</v>
      </c>
      <c r="C50" s="82">
        <v>9.5</v>
      </c>
      <c r="D50" s="82">
        <v>9.5</v>
      </c>
      <c r="E50" s="82">
        <f t="shared" si="0"/>
        <v>100</v>
      </c>
    </row>
    <row r="51" spans="1:5" ht="26.25">
      <c r="A51" s="218" t="s">
        <v>504</v>
      </c>
      <c r="B51" s="63" t="s">
        <v>505</v>
      </c>
      <c r="C51" s="137">
        <f>C52</f>
        <v>-67.2</v>
      </c>
      <c r="D51" s="137">
        <f>D52</f>
        <v>-66.9</v>
      </c>
      <c r="E51" s="137"/>
    </row>
    <row r="52" spans="1:5" ht="26.25">
      <c r="A52" s="221" t="s">
        <v>507</v>
      </c>
      <c r="B52" s="34" t="s">
        <v>506</v>
      </c>
      <c r="C52" s="82">
        <v>-67.2</v>
      </c>
      <c r="D52" s="82">
        <v>-66.9</v>
      </c>
      <c r="E52" s="82"/>
    </row>
    <row r="53" spans="1:5" ht="15.75">
      <c r="A53" s="152" t="s">
        <v>67</v>
      </c>
      <c r="B53" s="33"/>
      <c r="C53" s="137">
        <f>SUM(C54+C66+C77+C83+C72)</f>
        <v>14697.9</v>
      </c>
      <c r="D53" s="137">
        <f>SUM(D54+D66+D77+D83+D72)</f>
        <v>14698.1</v>
      </c>
      <c r="E53" s="137">
        <f t="shared" si="0"/>
        <v>100.00136073860892</v>
      </c>
    </row>
    <row r="54" spans="1:5" ht="24.75">
      <c r="A54" s="152" t="s">
        <v>15</v>
      </c>
      <c r="B54" s="64" t="s">
        <v>16</v>
      </c>
      <c r="C54" s="137">
        <f>SUM(C55+C64)</f>
        <v>12212.9</v>
      </c>
      <c r="D54" s="137">
        <f>SUM(D55+D64)</f>
        <v>12212.9</v>
      </c>
      <c r="E54" s="137">
        <f t="shared" si="0"/>
        <v>100</v>
      </c>
    </row>
    <row r="55" spans="1:5" ht="76.5" customHeight="1">
      <c r="A55" s="53" t="s">
        <v>135</v>
      </c>
      <c r="B55" s="64" t="s">
        <v>17</v>
      </c>
      <c r="C55" s="137">
        <f>SUM(C56+C61+C58)</f>
        <v>12208.8</v>
      </c>
      <c r="D55" s="137">
        <f>SUM(D56+D61+D58)</f>
        <v>12208.8</v>
      </c>
      <c r="E55" s="137">
        <f t="shared" si="0"/>
        <v>100</v>
      </c>
    </row>
    <row r="56" spans="1:5" ht="48.75">
      <c r="A56" s="57" t="s">
        <v>18</v>
      </c>
      <c r="B56" s="30" t="s">
        <v>56</v>
      </c>
      <c r="C56" s="82">
        <f>SUM(C57)</f>
        <v>9455.8</v>
      </c>
      <c r="D56" s="82">
        <f>SUM(D57)</f>
        <v>9455.8</v>
      </c>
      <c r="E56" s="82">
        <f t="shared" si="0"/>
        <v>100</v>
      </c>
    </row>
    <row r="57" spans="1:5" ht="72.75">
      <c r="A57" s="57" t="s">
        <v>120</v>
      </c>
      <c r="B57" s="30" t="s">
        <v>117</v>
      </c>
      <c r="C57" s="82">
        <v>9455.8</v>
      </c>
      <c r="D57" s="82">
        <v>9455.8</v>
      </c>
      <c r="E57" s="82">
        <f t="shared" si="0"/>
        <v>100</v>
      </c>
    </row>
    <row r="58" spans="1:5" ht="60.75">
      <c r="A58" s="154" t="s">
        <v>88</v>
      </c>
      <c r="B58" s="33" t="s">
        <v>76</v>
      </c>
      <c r="C58" s="82">
        <f>SUM(C59+C60)</f>
        <v>1961.3999999999999</v>
      </c>
      <c r="D58" s="82">
        <f>SUM(D59+D60)</f>
        <v>1961.3999999999999</v>
      </c>
      <c r="E58" s="82">
        <f t="shared" si="0"/>
        <v>100</v>
      </c>
    </row>
    <row r="59" spans="1:5" ht="60.75" customHeight="1">
      <c r="A59" s="154" t="s">
        <v>58</v>
      </c>
      <c r="B59" s="33" t="s">
        <v>77</v>
      </c>
      <c r="C59" s="82">
        <v>1949.6</v>
      </c>
      <c r="D59" s="82">
        <v>1949.6</v>
      </c>
      <c r="E59" s="82">
        <f t="shared" si="0"/>
        <v>100</v>
      </c>
    </row>
    <row r="60" spans="1:5" ht="60.75" customHeight="1">
      <c r="A60" s="16" t="s">
        <v>224</v>
      </c>
      <c r="B60" s="30" t="s">
        <v>112</v>
      </c>
      <c r="C60" s="82">
        <v>11.8</v>
      </c>
      <c r="D60" s="82">
        <v>11.8</v>
      </c>
      <c r="E60" s="82">
        <f t="shared" si="0"/>
        <v>100</v>
      </c>
    </row>
    <row r="61" spans="1:5" ht="72.75">
      <c r="A61" s="57" t="s">
        <v>96</v>
      </c>
      <c r="B61" s="33" t="s">
        <v>19</v>
      </c>
      <c r="C61" s="82">
        <f>SUM(C62+C63)</f>
        <v>791.6</v>
      </c>
      <c r="D61" s="82">
        <f>SUM(D62+D63)</f>
        <v>791.6</v>
      </c>
      <c r="E61" s="82">
        <f t="shared" si="0"/>
        <v>100</v>
      </c>
    </row>
    <row r="62" spans="1:5" ht="48.75" customHeight="1">
      <c r="A62" s="154" t="s">
        <v>89</v>
      </c>
      <c r="B62" s="33" t="s">
        <v>78</v>
      </c>
      <c r="C62" s="82">
        <v>366.3</v>
      </c>
      <c r="D62" s="82">
        <v>366.3</v>
      </c>
      <c r="E62" s="82">
        <f t="shared" si="0"/>
        <v>100</v>
      </c>
    </row>
    <row r="63" spans="1:5" ht="48.75" customHeight="1">
      <c r="A63" s="16" t="s">
        <v>226</v>
      </c>
      <c r="B63" s="30" t="s">
        <v>20</v>
      </c>
      <c r="C63" s="82">
        <v>425.3</v>
      </c>
      <c r="D63" s="82">
        <v>425.3</v>
      </c>
      <c r="E63" s="82">
        <f t="shared" si="0"/>
        <v>100</v>
      </c>
    </row>
    <row r="64" spans="1:5" ht="62.25" customHeight="1">
      <c r="A64" s="154" t="s">
        <v>385</v>
      </c>
      <c r="B64" s="33" t="s">
        <v>384</v>
      </c>
      <c r="C64" s="82">
        <f>C65</f>
        <v>4.1</v>
      </c>
      <c r="D64" s="82">
        <f>D65</f>
        <v>4.1</v>
      </c>
      <c r="E64" s="82">
        <f t="shared" si="0"/>
        <v>100</v>
      </c>
    </row>
    <row r="65" spans="1:5" ht="59.25" customHeight="1">
      <c r="A65" s="154" t="s">
        <v>383</v>
      </c>
      <c r="B65" s="33" t="s">
        <v>386</v>
      </c>
      <c r="C65" s="82">
        <v>4.1</v>
      </c>
      <c r="D65" s="82">
        <v>4.1</v>
      </c>
      <c r="E65" s="82">
        <f t="shared" si="0"/>
        <v>100</v>
      </c>
    </row>
    <row r="66" spans="1:5" ht="18" customHeight="1">
      <c r="A66" s="152" t="s">
        <v>44</v>
      </c>
      <c r="B66" s="64" t="s">
        <v>45</v>
      </c>
      <c r="C66" s="137">
        <f>C67+C69+C70+C71</f>
        <v>595.5</v>
      </c>
      <c r="D66" s="137">
        <f>D67+D69+D70+D71</f>
        <v>595.6</v>
      </c>
      <c r="E66" s="137">
        <f t="shared" si="0"/>
        <v>100.01679261125105</v>
      </c>
    </row>
    <row r="67" spans="1:5" ht="15.75">
      <c r="A67" s="152" t="s">
        <v>46</v>
      </c>
      <c r="B67" s="64" t="s">
        <v>47</v>
      </c>
      <c r="C67" s="137">
        <f>C68</f>
        <v>139.2</v>
      </c>
      <c r="D67" s="137">
        <f>D68</f>
        <v>139.3</v>
      </c>
      <c r="E67" s="137">
        <f t="shared" si="0"/>
        <v>100.07183908045978</v>
      </c>
    </row>
    <row r="68" spans="1:5" ht="24.75">
      <c r="A68" s="154" t="s">
        <v>86</v>
      </c>
      <c r="B68" s="33" t="s">
        <v>87</v>
      </c>
      <c r="C68" s="82">
        <v>139.2</v>
      </c>
      <c r="D68" s="82">
        <v>139.3</v>
      </c>
      <c r="E68" s="82">
        <f t="shared" si="0"/>
        <v>100.07183908045978</v>
      </c>
    </row>
    <row r="69" spans="1:5" ht="15.75">
      <c r="A69" s="154" t="s">
        <v>443</v>
      </c>
      <c r="B69" s="33" t="s">
        <v>444</v>
      </c>
      <c r="C69" s="82">
        <v>0.2</v>
      </c>
      <c r="D69" s="82">
        <v>0.2</v>
      </c>
      <c r="E69" s="82">
        <f t="shared" si="0"/>
        <v>100</v>
      </c>
    </row>
    <row r="70" spans="1:5" ht="15.75">
      <c r="A70" s="154" t="s">
        <v>169</v>
      </c>
      <c r="B70" s="33" t="s">
        <v>121</v>
      </c>
      <c r="C70" s="82">
        <v>455.6</v>
      </c>
      <c r="D70" s="82">
        <v>455.6</v>
      </c>
      <c r="E70" s="82">
        <f t="shared" si="0"/>
        <v>100</v>
      </c>
    </row>
    <row r="71" spans="1:5" ht="15.75">
      <c r="A71" s="154" t="s">
        <v>339</v>
      </c>
      <c r="B71" s="33" t="s">
        <v>340</v>
      </c>
      <c r="C71" s="82">
        <v>0.5</v>
      </c>
      <c r="D71" s="82">
        <v>0.5</v>
      </c>
      <c r="E71" s="82">
        <f t="shared" si="0"/>
        <v>100</v>
      </c>
    </row>
    <row r="72" spans="1:5" ht="24.75">
      <c r="A72" s="152" t="s">
        <v>304</v>
      </c>
      <c r="B72" s="64" t="s">
        <v>302</v>
      </c>
      <c r="C72" s="137">
        <f>C73</f>
        <v>99.4</v>
      </c>
      <c r="D72" s="137">
        <f>D73</f>
        <v>99.4</v>
      </c>
      <c r="E72" s="137">
        <f t="shared" si="0"/>
        <v>100</v>
      </c>
    </row>
    <row r="73" spans="1:5" ht="15.75">
      <c r="A73" s="152" t="s">
        <v>346</v>
      </c>
      <c r="B73" s="64" t="s">
        <v>344</v>
      </c>
      <c r="C73" s="137">
        <f>C74</f>
        <v>99.4</v>
      </c>
      <c r="D73" s="137">
        <f>D74</f>
        <v>99.4</v>
      </c>
      <c r="E73" s="137">
        <f t="shared" si="0"/>
        <v>100</v>
      </c>
    </row>
    <row r="74" spans="1:5" ht="15.75">
      <c r="A74" s="154" t="s">
        <v>347</v>
      </c>
      <c r="B74" s="33" t="s">
        <v>345</v>
      </c>
      <c r="C74" s="82">
        <f>C75+C76</f>
        <v>99.4</v>
      </c>
      <c r="D74" s="82">
        <f>D75+D76</f>
        <v>99.4</v>
      </c>
      <c r="E74" s="82">
        <f t="shared" si="0"/>
        <v>100</v>
      </c>
    </row>
    <row r="75" spans="1:5" ht="24.75">
      <c r="A75" s="154" t="s">
        <v>343</v>
      </c>
      <c r="B75" s="33" t="s">
        <v>303</v>
      </c>
      <c r="C75" s="82">
        <v>2</v>
      </c>
      <c r="D75" s="82">
        <v>2</v>
      </c>
      <c r="E75" s="82">
        <f t="shared" si="0"/>
        <v>100</v>
      </c>
    </row>
    <row r="76" spans="1:5" ht="26.25">
      <c r="A76" s="16" t="s">
        <v>126</v>
      </c>
      <c r="B76" s="30" t="s">
        <v>83</v>
      </c>
      <c r="C76" s="82">
        <v>97.4</v>
      </c>
      <c r="D76" s="82">
        <v>97.4</v>
      </c>
      <c r="E76" s="82">
        <f t="shared" si="0"/>
        <v>100</v>
      </c>
    </row>
    <row r="77" spans="1:5" ht="19.5" customHeight="1">
      <c r="A77" s="152" t="s">
        <v>48</v>
      </c>
      <c r="B77" s="64" t="s">
        <v>49</v>
      </c>
      <c r="C77" s="137">
        <f>SUM(C78+C81)</f>
        <v>1183.1</v>
      </c>
      <c r="D77" s="137">
        <f>SUM(D78+D81)</f>
        <v>1183.1</v>
      </c>
      <c r="E77" s="137">
        <f t="shared" si="0"/>
        <v>100</v>
      </c>
    </row>
    <row r="78" spans="1:5" ht="72.75">
      <c r="A78" s="53" t="s">
        <v>111</v>
      </c>
      <c r="B78" s="64" t="s">
        <v>50</v>
      </c>
      <c r="C78" s="137">
        <f>SUM(C79+C80)</f>
        <v>1070.8999999999999</v>
      </c>
      <c r="D78" s="137">
        <f>SUM(D79+D80)</f>
        <v>1070.8999999999999</v>
      </c>
      <c r="E78" s="137">
        <f t="shared" si="0"/>
        <v>100</v>
      </c>
    </row>
    <row r="79" spans="1:5" ht="78" customHeight="1">
      <c r="A79" s="57" t="s">
        <v>59</v>
      </c>
      <c r="B79" s="33" t="s">
        <v>57</v>
      </c>
      <c r="C79" s="82">
        <v>1013.3</v>
      </c>
      <c r="D79" s="82">
        <v>1013.3</v>
      </c>
      <c r="E79" s="82">
        <f t="shared" si="0"/>
        <v>100</v>
      </c>
    </row>
    <row r="80" spans="1:5" ht="75" customHeight="1">
      <c r="A80" s="164" t="s">
        <v>501</v>
      </c>
      <c r="B80" s="33" t="s">
        <v>500</v>
      </c>
      <c r="C80" s="82">
        <v>57.6</v>
      </c>
      <c r="D80" s="82">
        <v>57.6</v>
      </c>
      <c r="E80" s="82">
        <f t="shared" si="0"/>
        <v>100</v>
      </c>
    </row>
    <row r="81" spans="1:5" ht="24.75">
      <c r="A81" s="53" t="s">
        <v>97</v>
      </c>
      <c r="B81" s="64" t="s">
        <v>51</v>
      </c>
      <c r="C81" s="137">
        <f>C82</f>
        <v>112.2</v>
      </c>
      <c r="D81" s="137">
        <f>D82</f>
        <v>112.2</v>
      </c>
      <c r="E81" s="137">
        <f t="shared" si="0"/>
        <v>100</v>
      </c>
    </row>
    <row r="82" spans="1:5" ht="48.75">
      <c r="A82" s="154" t="s">
        <v>119</v>
      </c>
      <c r="B82" s="33" t="s">
        <v>118</v>
      </c>
      <c r="C82" s="82">
        <v>112.2</v>
      </c>
      <c r="D82" s="82">
        <v>112.2</v>
      </c>
      <c r="E82" s="82">
        <f t="shared" si="0"/>
        <v>100</v>
      </c>
    </row>
    <row r="83" spans="1:5" ht="15.75">
      <c r="A83" s="59" t="s">
        <v>21</v>
      </c>
      <c r="B83" s="160" t="s">
        <v>22</v>
      </c>
      <c r="C83" s="137">
        <f>C84+C112+C115+C128+C131</f>
        <v>607</v>
      </c>
      <c r="D83" s="137">
        <f>D84+D112+D115+D128+D131</f>
        <v>607.1</v>
      </c>
      <c r="E83" s="137">
        <f t="shared" si="0"/>
        <v>100.01647446457991</v>
      </c>
    </row>
    <row r="84" spans="1:5" ht="36.75">
      <c r="A84" s="161" t="s">
        <v>240</v>
      </c>
      <c r="B84" s="162" t="s">
        <v>241</v>
      </c>
      <c r="C84" s="137">
        <f>C88+C90+C94+C99+C102+C107+C109+C85+C97+C105</f>
        <v>400.29999999999995</v>
      </c>
      <c r="D84" s="137">
        <f>D88+D90+D94+D99+D102+D107+D109+D85+D97+D105</f>
        <v>400.29999999999995</v>
      </c>
      <c r="E84" s="137">
        <f t="shared" si="0"/>
        <v>100</v>
      </c>
    </row>
    <row r="85" spans="1:5" ht="84">
      <c r="A85" s="163" t="s">
        <v>305</v>
      </c>
      <c r="B85" s="162" t="s">
        <v>306</v>
      </c>
      <c r="C85" s="137">
        <f>C86+C87</f>
        <v>34.5</v>
      </c>
      <c r="D85" s="137">
        <f>D86+D87</f>
        <v>34.5</v>
      </c>
      <c r="E85" s="137">
        <f t="shared" si="0"/>
        <v>100</v>
      </c>
    </row>
    <row r="86" spans="1:5" ht="36" customHeight="1">
      <c r="A86" s="164" t="s">
        <v>308</v>
      </c>
      <c r="B86" s="165" t="s">
        <v>307</v>
      </c>
      <c r="C86" s="82">
        <v>33.1</v>
      </c>
      <c r="D86" s="82">
        <v>33.1</v>
      </c>
      <c r="E86" s="82">
        <f t="shared" si="0"/>
        <v>100</v>
      </c>
    </row>
    <row r="87" spans="1:5" ht="37.5" customHeight="1">
      <c r="A87" s="164" t="s">
        <v>308</v>
      </c>
      <c r="B87" s="165" t="s">
        <v>352</v>
      </c>
      <c r="C87" s="82">
        <v>1.4</v>
      </c>
      <c r="D87" s="82">
        <v>1.4</v>
      </c>
      <c r="E87" s="82">
        <f t="shared" si="0"/>
        <v>100</v>
      </c>
    </row>
    <row r="88" spans="1:5" ht="60.75">
      <c r="A88" s="161" t="s">
        <v>309</v>
      </c>
      <c r="B88" s="162" t="s">
        <v>243</v>
      </c>
      <c r="C88" s="137">
        <f>C89</f>
        <v>53</v>
      </c>
      <c r="D88" s="137">
        <f>D89</f>
        <v>53</v>
      </c>
      <c r="E88" s="137">
        <f t="shared" si="0"/>
        <v>100</v>
      </c>
    </row>
    <row r="89" spans="1:5" ht="84.75">
      <c r="A89" s="166" t="s">
        <v>242</v>
      </c>
      <c r="B89" s="165" t="s">
        <v>244</v>
      </c>
      <c r="C89" s="82">
        <v>53</v>
      </c>
      <c r="D89" s="82">
        <v>53</v>
      </c>
      <c r="E89" s="82">
        <f t="shared" si="0"/>
        <v>100</v>
      </c>
    </row>
    <row r="90" spans="1:5" ht="48.75">
      <c r="A90" s="161" t="s">
        <v>245</v>
      </c>
      <c r="B90" s="162" t="s">
        <v>246</v>
      </c>
      <c r="C90" s="137">
        <f>C91+C93+C92</f>
        <v>50</v>
      </c>
      <c r="D90" s="137">
        <f>D91+D93+D92</f>
        <v>50</v>
      </c>
      <c r="E90" s="137">
        <f t="shared" si="0"/>
        <v>100</v>
      </c>
    </row>
    <row r="91" spans="1:5" ht="84.75" hidden="1">
      <c r="A91" s="166" t="s">
        <v>247</v>
      </c>
      <c r="B91" s="165" t="s">
        <v>248</v>
      </c>
      <c r="C91" s="82">
        <v>0</v>
      </c>
      <c r="D91" s="82">
        <v>0</v>
      </c>
      <c r="E91" s="82">
        <v>0</v>
      </c>
    </row>
    <row r="92" spans="1:5" ht="76.5">
      <c r="A92" s="167" t="s">
        <v>353</v>
      </c>
      <c r="B92" s="168" t="s">
        <v>354</v>
      </c>
      <c r="C92" s="82">
        <v>10</v>
      </c>
      <c r="D92" s="82">
        <v>10</v>
      </c>
      <c r="E92" s="82">
        <f t="shared" si="0"/>
        <v>100</v>
      </c>
    </row>
    <row r="93" spans="1:5" ht="60.75">
      <c r="A93" s="166" t="s">
        <v>249</v>
      </c>
      <c r="B93" s="165" t="s">
        <v>250</v>
      </c>
      <c r="C93" s="82">
        <v>40</v>
      </c>
      <c r="D93" s="82">
        <v>40</v>
      </c>
      <c r="E93" s="82">
        <f t="shared" si="0"/>
        <v>100</v>
      </c>
    </row>
    <row r="94" spans="1:5" ht="60.75">
      <c r="A94" s="161" t="s">
        <v>251</v>
      </c>
      <c r="B94" s="162" t="s">
        <v>252</v>
      </c>
      <c r="C94" s="137">
        <f>C96+C95</f>
        <v>34.4</v>
      </c>
      <c r="D94" s="137">
        <f>D96+D95</f>
        <v>34.4</v>
      </c>
      <c r="E94" s="137">
        <f t="shared" si="0"/>
        <v>100</v>
      </c>
    </row>
    <row r="95" spans="1:5" ht="72">
      <c r="A95" s="169" t="s">
        <v>355</v>
      </c>
      <c r="B95" s="168" t="s">
        <v>356</v>
      </c>
      <c r="C95" s="82">
        <v>34.4</v>
      </c>
      <c r="D95" s="82">
        <v>34.4</v>
      </c>
      <c r="E95" s="82">
        <f t="shared" si="0"/>
        <v>100</v>
      </c>
    </row>
    <row r="96" spans="1:5" ht="61.5" customHeight="1" hidden="1">
      <c r="A96" s="166" t="s">
        <v>253</v>
      </c>
      <c r="B96" s="165" t="s">
        <v>254</v>
      </c>
      <c r="C96" s="82">
        <v>0</v>
      </c>
      <c r="D96" s="82">
        <v>0</v>
      </c>
      <c r="E96" s="82" t="e">
        <f t="shared" si="0"/>
        <v>#DIV/0!</v>
      </c>
    </row>
    <row r="97" spans="1:5" ht="56.25" customHeight="1">
      <c r="A97" s="170" t="s">
        <v>357</v>
      </c>
      <c r="B97" s="171" t="s">
        <v>358</v>
      </c>
      <c r="C97" s="138">
        <f>C98</f>
        <v>7</v>
      </c>
      <c r="D97" s="138">
        <f>D98</f>
        <v>7</v>
      </c>
      <c r="E97" s="137">
        <f t="shared" si="0"/>
        <v>100</v>
      </c>
    </row>
    <row r="98" spans="1:5" ht="60">
      <c r="A98" s="169" t="s">
        <v>359</v>
      </c>
      <c r="B98" s="172" t="s">
        <v>360</v>
      </c>
      <c r="C98" s="139">
        <v>7</v>
      </c>
      <c r="D98" s="139">
        <v>7</v>
      </c>
      <c r="E98" s="82">
        <f t="shared" si="0"/>
        <v>100</v>
      </c>
    </row>
    <row r="99" spans="1:5" ht="60.75" hidden="1">
      <c r="A99" s="173" t="s">
        <v>255</v>
      </c>
      <c r="B99" s="174" t="s">
        <v>256</v>
      </c>
      <c r="C99" s="138">
        <f>C100+C101</f>
        <v>0</v>
      </c>
      <c r="D99" s="138">
        <f>D100+D101</f>
        <v>0</v>
      </c>
      <c r="E99" s="137" t="e">
        <f t="shared" si="0"/>
        <v>#DIV/0!</v>
      </c>
    </row>
    <row r="100" spans="1:5" ht="88.5" customHeight="1" hidden="1">
      <c r="A100" s="166" t="s">
        <v>270</v>
      </c>
      <c r="B100" s="165" t="s">
        <v>269</v>
      </c>
      <c r="C100" s="139">
        <v>0</v>
      </c>
      <c r="D100" s="82">
        <v>0</v>
      </c>
      <c r="E100" s="82" t="e">
        <f t="shared" si="0"/>
        <v>#DIV/0!</v>
      </c>
    </row>
    <row r="101" spans="1:5" ht="72.75" customHeight="1" hidden="1">
      <c r="A101" s="166" t="s">
        <v>395</v>
      </c>
      <c r="B101" s="165" t="s">
        <v>396</v>
      </c>
      <c r="C101" s="139"/>
      <c r="D101" s="139"/>
      <c r="E101" s="82" t="e">
        <f t="shared" si="0"/>
        <v>#DIV/0!</v>
      </c>
    </row>
    <row r="102" spans="1:5" ht="62.25" customHeight="1">
      <c r="A102" s="161" t="s">
        <v>271</v>
      </c>
      <c r="B102" s="162" t="s">
        <v>272</v>
      </c>
      <c r="C102" s="138">
        <f>C103+C104</f>
        <v>17.1</v>
      </c>
      <c r="D102" s="138">
        <f>D103+D104</f>
        <v>17.1</v>
      </c>
      <c r="E102" s="137">
        <f t="shared" si="0"/>
        <v>100</v>
      </c>
    </row>
    <row r="103" spans="1:5" ht="85.5" customHeight="1">
      <c r="A103" s="166" t="s">
        <v>351</v>
      </c>
      <c r="B103" s="165" t="s">
        <v>273</v>
      </c>
      <c r="C103" s="139">
        <v>2.1</v>
      </c>
      <c r="D103" s="82">
        <v>2.1</v>
      </c>
      <c r="E103" s="82">
        <f t="shared" si="0"/>
        <v>100</v>
      </c>
    </row>
    <row r="104" spans="1:5" ht="85.5" customHeight="1">
      <c r="A104" s="166" t="s">
        <v>445</v>
      </c>
      <c r="B104" s="165" t="s">
        <v>446</v>
      </c>
      <c r="C104" s="139">
        <v>15</v>
      </c>
      <c r="D104" s="139">
        <v>15</v>
      </c>
      <c r="E104" s="82">
        <f t="shared" si="0"/>
        <v>100</v>
      </c>
    </row>
    <row r="105" spans="1:5" ht="53.25" customHeight="1">
      <c r="A105" s="161" t="s">
        <v>447</v>
      </c>
      <c r="B105" s="162" t="s">
        <v>448</v>
      </c>
      <c r="C105" s="138">
        <f>C106</f>
        <v>3.5</v>
      </c>
      <c r="D105" s="138">
        <f>D106</f>
        <v>3.5</v>
      </c>
      <c r="E105" s="138">
        <f>E106</f>
        <v>100</v>
      </c>
    </row>
    <row r="106" spans="1:5" ht="59.25" customHeight="1">
      <c r="A106" s="166" t="s">
        <v>447</v>
      </c>
      <c r="B106" s="165" t="s">
        <v>449</v>
      </c>
      <c r="C106" s="139">
        <v>3.5</v>
      </c>
      <c r="D106" s="139">
        <v>3.5</v>
      </c>
      <c r="E106" s="139">
        <f>E107</f>
        <v>100</v>
      </c>
    </row>
    <row r="107" spans="1:5" ht="51" customHeight="1">
      <c r="A107" s="161" t="s">
        <v>257</v>
      </c>
      <c r="B107" s="162" t="s">
        <v>258</v>
      </c>
      <c r="C107" s="138">
        <f>C108</f>
        <v>103.2</v>
      </c>
      <c r="D107" s="138">
        <f>D108</f>
        <v>103.2</v>
      </c>
      <c r="E107" s="137">
        <f t="shared" si="0"/>
        <v>100</v>
      </c>
    </row>
    <row r="108" spans="1:5" ht="60.75">
      <c r="A108" s="166" t="s">
        <v>259</v>
      </c>
      <c r="B108" s="165" t="s">
        <v>274</v>
      </c>
      <c r="C108" s="139">
        <v>103.2</v>
      </c>
      <c r="D108" s="82">
        <v>103.2</v>
      </c>
      <c r="E108" s="82">
        <f t="shared" si="0"/>
        <v>100</v>
      </c>
    </row>
    <row r="109" spans="1:5" ht="60.75">
      <c r="A109" s="161" t="s">
        <v>275</v>
      </c>
      <c r="B109" s="162" t="s">
        <v>276</v>
      </c>
      <c r="C109" s="138">
        <f>C110+C111</f>
        <v>97.6</v>
      </c>
      <c r="D109" s="138">
        <f>D110+D111</f>
        <v>97.6</v>
      </c>
      <c r="E109" s="137">
        <f t="shared" si="0"/>
        <v>100</v>
      </c>
    </row>
    <row r="110" spans="1:5" ht="72.75">
      <c r="A110" s="166" t="s">
        <v>277</v>
      </c>
      <c r="B110" s="165" t="s">
        <v>278</v>
      </c>
      <c r="C110" s="139">
        <v>94.1</v>
      </c>
      <c r="D110" s="82">
        <v>94.1</v>
      </c>
      <c r="E110" s="82">
        <f t="shared" si="0"/>
        <v>100</v>
      </c>
    </row>
    <row r="111" spans="1:5" ht="72.75">
      <c r="A111" s="166" t="s">
        <v>277</v>
      </c>
      <c r="B111" s="165" t="s">
        <v>361</v>
      </c>
      <c r="C111" s="139">
        <v>3.5</v>
      </c>
      <c r="D111" s="139">
        <v>3.5</v>
      </c>
      <c r="E111" s="82">
        <f t="shared" si="0"/>
        <v>100</v>
      </c>
    </row>
    <row r="112" spans="1:5" ht="96.75" hidden="1">
      <c r="A112" s="59" t="s">
        <v>260</v>
      </c>
      <c r="B112" s="162" t="s">
        <v>261</v>
      </c>
      <c r="C112" s="138">
        <f>C113</f>
        <v>0</v>
      </c>
      <c r="D112" s="138">
        <f>D113</f>
        <v>0</v>
      </c>
      <c r="E112" s="137" t="e">
        <f t="shared" si="0"/>
        <v>#DIV/0!</v>
      </c>
    </row>
    <row r="113" spans="1:5" ht="63.75" customHeight="1" hidden="1">
      <c r="A113" s="60" t="s">
        <v>279</v>
      </c>
      <c r="B113" s="165" t="s">
        <v>262</v>
      </c>
      <c r="C113" s="139">
        <f>C114</f>
        <v>0</v>
      </c>
      <c r="D113" s="139">
        <f>D114</f>
        <v>0</v>
      </c>
      <c r="E113" s="82" t="e">
        <f t="shared" si="0"/>
        <v>#DIV/0!</v>
      </c>
    </row>
    <row r="114" spans="1:5" ht="61.5" customHeight="1" hidden="1">
      <c r="A114" s="60" t="s">
        <v>310</v>
      </c>
      <c r="B114" s="66" t="s">
        <v>263</v>
      </c>
      <c r="C114" s="139">
        <v>0</v>
      </c>
      <c r="D114" s="82">
        <v>0</v>
      </c>
      <c r="E114" s="82" t="e">
        <f t="shared" si="0"/>
        <v>#DIV/0!</v>
      </c>
    </row>
    <row r="115" spans="1:5" ht="24.75">
      <c r="A115" s="59" t="s">
        <v>280</v>
      </c>
      <c r="B115" s="175" t="s">
        <v>264</v>
      </c>
      <c r="C115" s="138">
        <f>C118+C116+C125</f>
        <v>173.20000000000002</v>
      </c>
      <c r="D115" s="138">
        <f>D118+D116+D125</f>
        <v>173.2</v>
      </c>
      <c r="E115" s="137">
        <f t="shared" si="0"/>
        <v>99.99999999999999</v>
      </c>
    </row>
    <row r="116" spans="1:5" ht="84" hidden="1">
      <c r="A116" s="176" t="s">
        <v>450</v>
      </c>
      <c r="B116" s="175" t="s">
        <v>398</v>
      </c>
      <c r="C116" s="138">
        <f>C117</f>
        <v>0</v>
      </c>
      <c r="D116" s="138">
        <f>D117</f>
        <v>0</v>
      </c>
      <c r="E116" s="137" t="e">
        <f t="shared" si="0"/>
        <v>#DIV/0!</v>
      </c>
    </row>
    <row r="117" spans="1:5" ht="36" hidden="1">
      <c r="A117" s="169" t="s">
        <v>397</v>
      </c>
      <c r="B117" s="177" t="s">
        <v>399</v>
      </c>
      <c r="C117" s="139"/>
      <c r="D117" s="139"/>
      <c r="E117" s="82" t="e">
        <f t="shared" si="0"/>
        <v>#DIV/0!</v>
      </c>
    </row>
    <row r="118" spans="1:5" ht="60.75">
      <c r="A118" s="59" t="s">
        <v>350</v>
      </c>
      <c r="B118" s="175" t="s">
        <v>266</v>
      </c>
      <c r="C118" s="138">
        <f>C120+C121+C124+C123+C119+C122</f>
        <v>23.9</v>
      </c>
      <c r="D118" s="138">
        <f>D120+D121+D124+D123+D119+D122</f>
        <v>24</v>
      </c>
      <c r="E118" s="137">
        <f t="shared" si="0"/>
        <v>100.418410041841</v>
      </c>
    </row>
    <row r="119" spans="1:5" ht="53.25" customHeight="1">
      <c r="A119" s="60" t="s">
        <v>311</v>
      </c>
      <c r="B119" s="165" t="s">
        <v>362</v>
      </c>
      <c r="C119" s="139">
        <v>9</v>
      </c>
      <c r="D119" s="82">
        <v>9</v>
      </c>
      <c r="E119" s="82">
        <f>D119/C119*100</f>
        <v>100</v>
      </c>
    </row>
    <row r="120" spans="1:5" ht="52.5" customHeight="1">
      <c r="A120" s="60" t="s">
        <v>311</v>
      </c>
      <c r="B120" s="165" t="s">
        <v>267</v>
      </c>
      <c r="C120" s="139">
        <v>10.6</v>
      </c>
      <c r="D120" s="82">
        <v>10.6</v>
      </c>
      <c r="E120" s="82">
        <f t="shared" si="0"/>
        <v>100</v>
      </c>
    </row>
    <row r="121" spans="1:5" ht="48.75">
      <c r="A121" s="60" t="s">
        <v>313</v>
      </c>
      <c r="B121" s="165" t="s">
        <v>502</v>
      </c>
      <c r="C121" s="139">
        <v>0.5</v>
      </c>
      <c r="D121" s="82">
        <v>0.5</v>
      </c>
      <c r="E121" s="82">
        <f t="shared" si="0"/>
        <v>100</v>
      </c>
    </row>
    <row r="122" spans="1:5" ht="48.75" hidden="1">
      <c r="A122" s="60" t="s">
        <v>313</v>
      </c>
      <c r="B122" s="165" t="s">
        <v>363</v>
      </c>
      <c r="C122" s="139"/>
      <c r="D122" s="82"/>
      <c r="E122" s="82" t="e">
        <f>D122/C122*100</f>
        <v>#DIV/0!</v>
      </c>
    </row>
    <row r="123" spans="1:5" ht="48.75" hidden="1">
      <c r="A123" s="60" t="s">
        <v>313</v>
      </c>
      <c r="B123" s="165" t="s">
        <v>349</v>
      </c>
      <c r="C123" s="139"/>
      <c r="D123" s="82"/>
      <c r="E123" s="82" t="e">
        <f t="shared" si="0"/>
        <v>#DIV/0!</v>
      </c>
    </row>
    <row r="124" spans="1:5" ht="60.75">
      <c r="A124" s="60" t="s">
        <v>312</v>
      </c>
      <c r="B124" s="165" t="s">
        <v>268</v>
      </c>
      <c r="C124" s="139">
        <v>3.8</v>
      </c>
      <c r="D124" s="82">
        <v>3.9</v>
      </c>
      <c r="E124" s="82">
        <f t="shared" si="0"/>
        <v>102.63157894736842</v>
      </c>
    </row>
    <row r="125" spans="1:5" ht="20.25" customHeight="1">
      <c r="A125" s="178" t="s">
        <v>401</v>
      </c>
      <c r="B125" s="64" t="s">
        <v>403</v>
      </c>
      <c r="C125" s="137">
        <f>C127+C126</f>
        <v>149.3</v>
      </c>
      <c r="D125" s="137">
        <f>D127+D126</f>
        <v>149.2</v>
      </c>
      <c r="E125" s="137">
        <f t="shared" si="0"/>
        <v>99.93302076356329</v>
      </c>
    </row>
    <row r="126" spans="1:5" ht="20.25" customHeight="1">
      <c r="A126" s="154" t="s">
        <v>402</v>
      </c>
      <c r="B126" s="33" t="s">
        <v>451</v>
      </c>
      <c r="C126" s="82">
        <v>29.3</v>
      </c>
      <c r="D126" s="82">
        <v>29.2</v>
      </c>
      <c r="E126" s="82">
        <f t="shared" si="0"/>
        <v>99.65870307167235</v>
      </c>
    </row>
    <row r="127" spans="1:5" ht="84.75">
      <c r="A127" s="154" t="s">
        <v>402</v>
      </c>
      <c r="B127" s="33" t="s">
        <v>404</v>
      </c>
      <c r="C127" s="82">
        <v>120</v>
      </c>
      <c r="D127" s="82">
        <v>120</v>
      </c>
      <c r="E127" s="82">
        <f t="shared" si="0"/>
        <v>100</v>
      </c>
    </row>
    <row r="128" spans="1:5" ht="84.75">
      <c r="A128" s="152" t="s">
        <v>452</v>
      </c>
      <c r="B128" s="64" t="s">
        <v>453</v>
      </c>
      <c r="C128" s="137">
        <f>C130+C129</f>
        <v>32.9</v>
      </c>
      <c r="D128" s="137">
        <f>D130+D129</f>
        <v>33</v>
      </c>
      <c r="E128" s="82">
        <f t="shared" si="0"/>
        <v>100.30395136778117</v>
      </c>
    </row>
    <row r="129" spans="1:5" ht="48.75">
      <c r="A129" s="154" t="s">
        <v>413</v>
      </c>
      <c r="B129" s="33" t="s">
        <v>416</v>
      </c>
      <c r="C129" s="82">
        <v>22.4</v>
      </c>
      <c r="D129" s="82">
        <v>22.5</v>
      </c>
      <c r="E129" s="82"/>
    </row>
    <row r="130" spans="1:5" ht="72.75">
      <c r="A130" s="154" t="s">
        <v>452</v>
      </c>
      <c r="B130" s="33" t="s">
        <v>454</v>
      </c>
      <c r="C130" s="82">
        <v>10.5</v>
      </c>
      <c r="D130" s="82">
        <v>10.5</v>
      </c>
      <c r="E130" s="82">
        <f t="shared" si="0"/>
        <v>100</v>
      </c>
    </row>
    <row r="131" spans="1:5" ht="72.75">
      <c r="A131" s="152" t="s">
        <v>503</v>
      </c>
      <c r="B131" s="64" t="s">
        <v>315</v>
      </c>
      <c r="C131" s="137">
        <f>C132</f>
        <v>0.6</v>
      </c>
      <c r="D131" s="137">
        <f>D132</f>
        <v>0.6</v>
      </c>
      <c r="E131" s="137">
        <f>E132</f>
        <v>0</v>
      </c>
    </row>
    <row r="132" spans="1:5" ht="56.25" customHeight="1">
      <c r="A132" s="217" t="s">
        <v>503</v>
      </c>
      <c r="B132" s="33" t="s">
        <v>317</v>
      </c>
      <c r="C132" s="82">
        <v>0.6</v>
      </c>
      <c r="D132" s="82">
        <v>0.6</v>
      </c>
      <c r="E132" s="82"/>
    </row>
    <row r="133" spans="1:5" ht="21" customHeight="1">
      <c r="A133" s="152" t="s">
        <v>68</v>
      </c>
      <c r="B133" s="31" t="s">
        <v>79</v>
      </c>
      <c r="C133" s="137">
        <f>C134+C228+C230+C226</f>
        <v>409898.6999999999</v>
      </c>
      <c r="D133" s="137">
        <f>D134+D228+D230+D226</f>
        <v>407843.19999999984</v>
      </c>
      <c r="E133" s="137">
        <f t="shared" si="0"/>
        <v>99.49853463794834</v>
      </c>
    </row>
    <row r="134" spans="1:5" ht="36.75">
      <c r="A134" s="152" t="s">
        <v>80</v>
      </c>
      <c r="B134" s="31" t="s">
        <v>81</v>
      </c>
      <c r="C134" s="137">
        <f>C135+C141+C175+C208</f>
        <v>409842.8999999999</v>
      </c>
      <c r="D134" s="137">
        <f>D135+D141+D175+D208</f>
        <v>407984.09999999986</v>
      </c>
      <c r="E134" s="137">
        <f t="shared" si="0"/>
        <v>99.54646036322697</v>
      </c>
    </row>
    <row r="135" spans="1:5" ht="24.75">
      <c r="A135" s="152" t="s">
        <v>170</v>
      </c>
      <c r="B135" s="31" t="s">
        <v>152</v>
      </c>
      <c r="C135" s="230">
        <f>C136</f>
        <v>20071</v>
      </c>
      <c r="D135" s="230">
        <f>D136</f>
        <v>20071</v>
      </c>
      <c r="E135" s="137">
        <f t="shared" si="0"/>
        <v>100</v>
      </c>
    </row>
    <row r="136" spans="1:5" ht="24" customHeight="1">
      <c r="A136" s="176" t="s">
        <v>324</v>
      </c>
      <c r="B136" s="179" t="s">
        <v>364</v>
      </c>
      <c r="C136" s="231">
        <f>C137+C138+C139+C140</f>
        <v>20071</v>
      </c>
      <c r="D136" s="231">
        <f>D137+D138+D139+D140</f>
        <v>20071</v>
      </c>
      <c r="E136" s="137">
        <f t="shared" si="0"/>
        <v>100</v>
      </c>
    </row>
    <row r="137" spans="1:5" ht="36.75" customHeight="1">
      <c r="A137" s="180" t="s">
        <v>230</v>
      </c>
      <c r="B137" s="168" t="s">
        <v>150</v>
      </c>
      <c r="C137" s="82">
        <v>18767</v>
      </c>
      <c r="D137" s="82">
        <v>18767</v>
      </c>
      <c r="E137" s="82">
        <f t="shared" si="0"/>
        <v>100</v>
      </c>
    </row>
    <row r="138" spans="1:5" ht="38.25" customHeight="1">
      <c r="A138" s="180" t="s">
        <v>325</v>
      </c>
      <c r="B138" s="168" t="s">
        <v>326</v>
      </c>
      <c r="C138" s="82">
        <v>1304</v>
      </c>
      <c r="D138" s="82">
        <v>1304</v>
      </c>
      <c r="E138" s="82">
        <f t="shared" si="0"/>
        <v>100</v>
      </c>
    </row>
    <row r="139" spans="1:5" ht="36" customHeight="1" hidden="1">
      <c r="A139" s="180" t="s">
        <v>425</v>
      </c>
      <c r="B139" s="168" t="s">
        <v>366</v>
      </c>
      <c r="C139" s="181"/>
      <c r="D139" s="82"/>
      <c r="E139" s="82" t="e">
        <f t="shared" si="0"/>
        <v>#DIV/0!</v>
      </c>
    </row>
    <row r="140" spans="1:5" ht="36" customHeight="1" hidden="1">
      <c r="A140" s="180" t="s">
        <v>368</v>
      </c>
      <c r="B140" s="168" t="s">
        <v>366</v>
      </c>
      <c r="C140" s="182"/>
      <c r="D140" s="183"/>
      <c r="E140" s="82" t="e">
        <f t="shared" si="0"/>
        <v>#DIV/0!</v>
      </c>
    </row>
    <row r="141" spans="1:5" ht="27" customHeight="1">
      <c r="A141" s="184" t="s">
        <v>90</v>
      </c>
      <c r="B141" s="185" t="s">
        <v>161</v>
      </c>
      <c r="C141" s="186">
        <f>C160+C148+C142+C152+C155+C144+C146+C150</f>
        <v>189907.4</v>
      </c>
      <c r="D141" s="186">
        <f>D160+D148+D142+D152+D155+D144+D146+D150</f>
        <v>188882.3</v>
      </c>
      <c r="E141" s="137">
        <f t="shared" si="0"/>
        <v>99.4602106079068</v>
      </c>
    </row>
    <row r="142" spans="1:5" ht="47.25" customHeight="1">
      <c r="A142" s="152" t="s">
        <v>171</v>
      </c>
      <c r="B142" s="31" t="s">
        <v>153</v>
      </c>
      <c r="C142" s="137">
        <f>C143</f>
        <v>17615</v>
      </c>
      <c r="D142" s="137">
        <f>D143</f>
        <v>17171.3</v>
      </c>
      <c r="E142" s="137">
        <f t="shared" si="0"/>
        <v>97.48112404200965</v>
      </c>
    </row>
    <row r="143" spans="1:5" ht="48" customHeight="1">
      <c r="A143" s="154" t="s">
        <v>141</v>
      </c>
      <c r="B143" s="30" t="s">
        <v>172</v>
      </c>
      <c r="C143" s="82">
        <v>17615</v>
      </c>
      <c r="D143" s="82">
        <v>17171.3</v>
      </c>
      <c r="E143" s="82">
        <f t="shared" si="0"/>
        <v>97.48112404200965</v>
      </c>
    </row>
    <row r="144" spans="1:5" ht="36" customHeight="1" hidden="1">
      <c r="A144" s="152" t="s">
        <v>282</v>
      </c>
      <c r="B144" s="31" t="s">
        <v>283</v>
      </c>
      <c r="C144" s="137">
        <f>C145</f>
        <v>0</v>
      </c>
      <c r="D144" s="137">
        <f>D145</f>
        <v>0</v>
      </c>
      <c r="E144" s="137" t="e">
        <f t="shared" si="0"/>
        <v>#DIV/0!</v>
      </c>
    </row>
    <row r="145" spans="1:5" ht="36.75" customHeight="1" hidden="1">
      <c r="A145" s="154" t="s">
        <v>285</v>
      </c>
      <c r="B145" s="30" t="s">
        <v>284</v>
      </c>
      <c r="C145" s="82"/>
      <c r="D145" s="82"/>
      <c r="E145" s="82" t="e">
        <f t="shared" si="0"/>
        <v>#DIV/0!</v>
      </c>
    </row>
    <row r="146" spans="1:5" ht="36" customHeight="1">
      <c r="A146" s="152" t="s">
        <v>455</v>
      </c>
      <c r="B146" s="31" t="s">
        <v>456</v>
      </c>
      <c r="C146" s="137">
        <f>C147</f>
        <v>790.3</v>
      </c>
      <c r="D146" s="137">
        <f>D147</f>
        <v>790.3</v>
      </c>
      <c r="E146" s="137">
        <f t="shared" si="0"/>
        <v>100</v>
      </c>
    </row>
    <row r="147" spans="1:5" ht="36" customHeight="1">
      <c r="A147" s="154" t="s">
        <v>455</v>
      </c>
      <c r="B147" s="30" t="s">
        <v>457</v>
      </c>
      <c r="C147" s="82">
        <v>790.3</v>
      </c>
      <c r="D147" s="82">
        <v>790.3</v>
      </c>
      <c r="E147" s="82">
        <f t="shared" si="0"/>
        <v>100</v>
      </c>
    </row>
    <row r="148" spans="1:5" ht="28.5" customHeight="1" hidden="1">
      <c r="A148" s="152" t="s">
        <v>173</v>
      </c>
      <c r="B148" s="31" t="s">
        <v>174</v>
      </c>
      <c r="C148" s="137">
        <f>C149</f>
        <v>0</v>
      </c>
      <c r="D148" s="137">
        <f>D149</f>
        <v>0</v>
      </c>
      <c r="E148" s="137" t="e">
        <f t="shared" si="0"/>
        <v>#DIV/0!</v>
      </c>
    </row>
    <row r="149" spans="1:5" ht="41.25" customHeight="1" hidden="1">
      <c r="A149" s="154" t="s">
        <v>175</v>
      </c>
      <c r="B149" s="30" t="s">
        <v>176</v>
      </c>
      <c r="C149" s="82"/>
      <c r="D149" s="82"/>
      <c r="E149" s="82" t="e">
        <f t="shared" si="0"/>
        <v>#DIV/0!</v>
      </c>
    </row>
    <row r="150" spans="1:5" ht="54" customHeight="1">
      <c r="A150" s="187" t="s">
        <v>458</v>
      </c>
      <c r="B150" s="188" t="s">
        <v>407</v>
      </c>
      <c r="C150" s="137">
        <f>C151</f>
        <v>5923.2</v>
      </c>
      <c r="D150" s="137">
        <f>D151</f>
        <v>5913.8</v>
      </c>
      <c r="E150" s="137">
        <f t="shared" si="0"/>
        <v>99.8413019989195</v>
      </c>
    </row>
    <row r="151" spans="1:5" ht="66" customHeight="1">
      <c r="A151" s="189" t="s">
        <v>459</v>
      </c>
      <c r="B151" s="190" t="s">
        <v>408</v>
      </c>
      <c r="C151" s="82">
        <v>5923.2</v>
      </c>
      <c r="D151" s="82">
        <v>5913.8</v>
      </c>
      <c r="E151" s="82">
        <f t="shared" si="0"/>
        <v>99.8413019989195</v>
      </c>
    </row>
    <row r="152" spans="1:5" ht="24.75">
      <c r="A152" s="184" t="s">
        <v>178</v>
      </c>
      <c r="B152" s="31" t="s">
        <v>179</v>
      </c>
      <c r="C152" s="137">
        <f>C153+C154</f>
        <v>3441.9</v>
      </c>
      <c r="D152" s="137">
        <f>D153+D154</f>
        <v>3441.9</v>
      </c>
      <c r="E152" s="137">
        <f t="shared" si="0"/>
        <v>100</v>
      </c>
    </row>
    <row r="153" spans="1:5" ht="28.5" customHeight="1" hidden="1">
      <c r="A153" s="154" t="s">
        <v>180</v>
      </c>
      <c r="B153" s="30" t="s">
        <v>181</v>
      </c>
      <c r="C153" s="82"/>
      <c r="D153" s="82"/>
      <c r="E153" s="82" t="e">
        <f t="shared" si="0"/>
        <v>#DIV/0!</v>
      </c>
    </row>
    <row r="154" spans="1:5" ht="42" customHeight="1">
      <c r="A154" s="180" t="s">
        <v>460</v>
      </c>
      <c r="B154" s="30" t="s">
        <v>181</v>
      </c>
      <c r="C154" s="82">
        <v>3441.9</v>
      </c>
      <c r="D154" s="82">
        <v>3441.9</v>
      </c>
      <c r="E154" s="82">
        <f>D154/C154*100</f>
        <v>100</v>
      </c>
    </row>
    <row r="155" spans="1:5" ht="24.75">
      <c r="A155" s="152" t="s">
        <v>178</v>
      </c>
      <c r="B155" s="31" t="s">
        <v>183</v>
      </c>
      <c r="C155" s="137">
        <f>SUM(C156:C159)</f>
        <v>107932.3</v>
      </c>
      <c r="D155" s="137">
        <f>SUM(D156:D159)</f>
        <v>107932.3</v>
      </c>
      <c r="E155" s="137">
        <f t="shared" si="0"/>
        <v>100</v>
      </c>
    </row>
    <row r="156" spans="1:5" ht="36.75">
      <c r="A156" s="154" t="s">
        <v>461</v>
      </c>
      <c r="B156" s="30" t="s">
        <v>185</v>
      </c>
      <c r="C156" s="82">
        <v>107932.3</v>
      </c>
      <c r="D156" s="82">
        <v>107932.3</v>
      </c>
      <c r="E156" s="82">
        <f t="shared" si="0"/>
        <v>100</v>
      </c>
    </row>
    <row r="157" spans="1:5" ht="48.75" hidden="1">
      <c r="A157" s="154" t="s">
        <v>186</v>
      </c>
      <c r="B157" s="30" t="s">
        <v>185</v>
      </c>
      <c r="C157" s="82"/>
      <c r="D157" s="82"/>
      <c r="E157" s="82" t="e">
        <f t="shared" si="0"/>
        <v>#DIV/0!</v>
      </c>
    </row>
    <row r="158" spans="1:5" ht="36.75" hidden="1">
      <c r="A158" s="154" t="s">
        <v>187</v>
      </c>
      <c r="B158" s="30" t="s">
        <v>185</v>
      </c>
      <c r="C158" s="82"/>
      <c r="D158" s="82"/>
      <c r="E158" s="82" t="e">
        <f t="shared" si="0"/>
        <v>#DIV/0!</v>
      </c>
    </row>
    <row r="159" spans="1:5" ht="37.5" customHeight="1" hidden="1">
      <c r="A159" s="154" t="s">
        <v>188</v>
      </c>
      <c r="B159" s="30" t="s">
        <v>185</v>
      </c>
      <c r="C159" s="82"/>
      <c r="D159" s="82"/>
      <c r="E159" s="82" t="e">
        <f t="shared" si="0"/>
        <v>#DIV/0!</v>
      </c>
    </row>
    <row r="160" spans="1:5" ht="18" customHeight="1">
      <c r="A160" s="152" t="s">
        <v>73</v>
      </c>
      <c r="B160" s="31" t="s">
        <v>510</v>
      </c>
      <c r="C160" s="137">
        <f>SUM(C161:C174)</f>
        <v>54204.7</v>
      </c>
      <c r="D160" s="137">
        <f>SUM(D161:D174)</f>
        <v>53632.7</v>
      </c>
      <c r="E160" s="137">
        <f t="shared" si="0"/>
        <v>98.9447409541977</v>
      </c>
    </row>
    <row r="161" spans="1:5" ht="24">
      <c r="A161" s="191" t="s">
        <v>462</v>
      </c>
      <c r="B161" s="30" t="s">
        <v>155</v>
      </c>
      <c r="C161" s="82">
        <v>17567</v>
      </c>
      <c r="D161" s="82">
        <v>17567</v>
      </c>
      <c r="E161" s="82">
        <f t="shared" si="0"/>
        <v>100</v>
      </c>
    </row>
    <row r="162" spans="1:5" ht="33.75" customHeight="1">
      <c r="A162" s="154" t="s">
        <v>463</v>
      </c>
      <c r="B162" s="30" t="s">
        <v>155</v>
      </c>
      <c r="C162" s="82">
        <v>931.6</v>
      </c>
      <c r="D162" s="82">
        <v>891.1</v>
      </c>
      <c r="E162" s="82">
        <f t="shared" si="0"/>
        <v>95.6526406182911</v>
      </c>
    </row>
    <row r="163" spans="1:5" ht="73.5" customHeight="1">
      <c r="A163" s="154" t="s">
        <v>464</v>
      </c>
      <c r="B163" s="30" t="s">
        <v>155</v>
      </c>
      <c r="C163" s="82">
        <v>981.1</v>
      </c>
      <c r="D163" s="82">
        <v>981.1</v>
      </c>
      <c r="E163" s="82">
        <f t="shared" si="0"/>
        <v>100</v>
      </c>
    </row>
    <row r="164" spans="1:5" ht="75" customHeight="1">
      <c r="A164" s="154" t="s">
        <v>465</v>
      </c>
      <c r="B164" s="30" t="s">
        <v>155</v>
      </c>
      <c r="C164" s="82">
        <v>5000</v>
      </c>
      <c r="D164" s="82">
        <v>4977.3</v>
      </c>
      <c r="E164" s="82">
        <f t="shared" si="0"/>
        <v>99.546</v>
      </c>
    </row>
    <row r="165" spans="1:5" ht="76.5" customHeight="1">
      <c r="A165" s="154" t="s">
        <v>466</v>
      </c>
      <c r="B165" s="30" t="s">
        <v>155</v>
      </c>
      <c r="C165" s="82">
        <v>1000</v>
      </c>
      <c r="D165" s="82">
        <v>1000</v>
      </c>
      <c r="E165" s="82">
        <f t="shared" si="0"/>
        <v>100</v>
      </c>
    </row>
    <row r="166" spans="1:5" ht="99" customHeight="1">
      <c r="A166" s="191" t="s">
        <v>467</v>
      </c>
      <c r="B166" s="30" t="s">
        <v>155</v>
      </c>
      <c r="C166" s="82">
        <v>1000</v>
      </c>
      <c r="D166" s="82">
        <v>1000</v>
      </c>
      <c r="E166" s="82">
        <f t="shared" si="0"/>
        <v>100</v>
      </c>
    </row>
    <row r="167" spans="1:5" ht="36.75">
      <c r="A167" s="154" t="s">
        <v>95</v>
      </c>
      <c r="B167" s="30" t="s">
        <v>155</v>
      </c>
      <c r="C167" s="82">
        <v>1944.6</v>
      </c>
      <c r="D167" s="192">
        <v>1589.2</v>
      </c>
      <c r="E167" s="82">
        <f t="shared" si="0"/>
        <v>81.72374781446057</v>
      </c>
    </row>
    <row r="168" spans="1:5" ht="48.75">
      <c r="A168" s="154" t="s">
        <v>468</v>
      </c>
      <c r="B168" s="30" t="s">
        <v>155</v>
      </c>
      <c r="C168" s="82">
        <v>200</v>
      </c>
      <c r="D168" s="193">
        <v>200</v>
      </c>
      <c r="E168" s="82">
        <f t="shared" si="0"/>
        <v>100</v>
      </c>
    </row>
    <row r="169" spans="1:5" ht="48.75">
      <c r="A169" s="154" t="s">
        <v>469</v>
      </c>
      <c r="B169" s="30" t="s">
        <v>155</v>
      </c>
      <c r="C169" s="82">
        <v>939.9</v>
      </c>
      <c r="D169" s="193">
        <v>939.9</v>
      </c>
      <c r="E169" s="82">
        <f t="shared" si="0"/>
        <v>100</v>
      </c>
    </row>
    <row r="170" spans="1:5" ht="24.75">
      <c r="A170" s="154" t="s">
        <v>470</v>
      </c>
      <c r="B170" s="30" t="s">
        <v>155</v>
      </c>
      <c r="C170" s="82">
        <v>20000</v>
      </c>
      <c r="D170" s="193">
        <v>20000</v>
      </c>
      <c r="E170" s="82">
        <f t="shared" si="0"/>
        <v>100</v>
      </c>
    </row>
    <row r="171" spans="1:5" ht="24.75">
      <c r="A171" s="154" t="s">
        <v>471</v>
      </c>
      <c r="B171" s="30" t="s">
        <v>155</v>
      </c>
      <c r="C171" s="82">
        <v>2100</v>
      </c>
      <c r="D171" s="193">
        <v>2100</v>
      </c>
      <c r="E171" s="82">
        <f t="shared" si="0"/>
        <v>100</v>
      </c>
    </row>
    <row r="172" spans="1:5" ht="36">
      <c r="A172" s="180" t="s">
        <v>472</v>
      </c>
      <c r="B172" s="172" t="s">
        <v>155</v>
      </c>
      <c r="C172" s="194">
        <v>2250</v>
      </c>
      <c r="D172" s="195">
        <v>2126.2</v>
      </c>
      <c r="E172" s="155">
        <f t="shared" si="0"/>
        <v>94.49777777777777</v>
      </c>
    </row>
    <row r="173" spans="1:5" ht="48">
      <c r="A173" s="169" t="s">
        <v>473</v>
      </c>
      <c r="B173" s="172" t="s">
        <v>155</v>
      </c>
      <c r="C173" s="181">
        <v>205</v>
      </c>
      <c r="D173" s="195">
        <v>175.4</v>
      </c>
      <c r="E173" s="155">
        <f t="shared" si="0"/>
        <v>85.5609756097561</v>
      </c>
    </row>
    <row r="174" spans="1:5" ht="24">
      <c r="A174" s="222" t="s">
        <v>509</v>
      </c>
      <c r="B174" s="172" t="s">
        <v>508</v>
      </c>
      <c r="C174" s="182">
        <v>85.5</v>
      </c>
      <c r="D174" s="223">
        <v>85.5</v>
      </c>
      <c r="E174" s="155">
        <f t="shared" si="0"/>
        <v>100</v>
      </c>
    </row>
    <row r="175" spans="1:5" ht="24.75">
      <c r="A175" s="184" t="s">
        <v>84</v>
      </c>
      <c r="B175" s="185" t="s">
        <v>148</v>
      </c>
      <c r="C175" s="186">
        <f>C176+C179+C195+C198+C204+C206+C202+C200</f>
        <v>185946.2999999999</v>
      </c>
      <c r="D175" s="186">
        <f>D176+D179+D195+D198+D204+D206+D202+D200</f>
        <v>185237.19999999992</v>
      </c>
      <c r="E175" s="137">
        <f t="shared" si="0"/>
        <v>99.61865334238973</v>
      </c>
    </row>
    <row r="176" spans="1:5" ht="36.75">
      <c r="A176" s="152" t="s">
        <v>195</v>
      </c>
      <c r="B176" s="31" t="s">
        <v>196</v>
      </c>
      <c r="C176" s="137">
        <f>C177+C178</f>
        <v>10832.8</v>
      </c>
      <c r="D176" s="137">
        <f>D177+D178</f>
        <v>10647.5</v>
      </c>
      <c r="E176" s="137">
        <f t="shared" si="0"/>
        <v>98.2894542500554</v>
      </c>
    </row>
    <row r="177" spans="1:5" ht="93.75" customHeight="1">
      <c r="A177" s="154" t="s">
        <v>197</v>
      </c>
      <c r="B177" s="33" t="s">
        <v>157</v>
      </c>
      <c r="C177" s="192">
        <v>9754.4</v>
      </c>
      <c r="D177" s="192">
        <v>9569.1</v>
      </c>
      <c r="E177" s="82">
        <f>D177/C177*100</f>
        <v>98.10034445993604</v>
      </c>
    </row>
    <row r="178" spans="1:5" ht="51.75" customHeight="1">
      <c r="A178" s="154" t="s">
        <v>474</v>
      </c>
      <c r="B178" s="33" t="s">
        <v>157</v>
      </c>
      <c r="C178" s="192">
        <v>1078.4</v>
      </c>
      <c r="D178" s="192">
        <v>1078.4</v>
      </c>
      <c r="E178" s="82">
        <f>D178/C178*100</f>
        <v>100</v>
      </c>
    </row>
    <row r="179" spans="1:5" ht="27" customHeight="1">
      <c r="A179" s="152" t="s">
        <v>91</v>
      </c>
      <c r="B179" s="31" t="s">
        <v>198</v>
      </c>
      <c r="C179" s="137">
        <f>SUM(C180:C194)</f>
        <v>165704.69999999992</v>
      </c>
      <c r="D179" s="137">
        <f>SUM(D180:D194)</f>
        <v>165360.69999999992</v>
      </c>
      <c r="E179" s="137">
        <f t="shared" si="0"/>
        <v>99.79240178462048</v>
      </c>
    </row>
    <row r="180" spans="1:5" ht="41.25" customHeight="1">
      <c r="A180" s="154" t="s">
        <v>122</v>
      </c>
      <c r="B180" s="33" t="s">
        <v>137</v>
      </c>
      <c r="C180" s="192">
        <v>11923.9</v>
      </c>
      <c r="D180" s="192">
        <v>11923.9</v>
      </c>
      <c r="E180" s="82">
        <f aca="true" t="shared" si="1" ref="E180:E232">D180/C180*100</f>
        <v>100</v>
      </c>
    </row>
    <row r="181" spans="1:5" ht="48.75">
      <c r="A181" s="154" t="s">
        <v>123</v>
      </c>
      <c r="B181" s="33" t="s">
        <v>137</v>
      </c>
      <c r="C181" s="192">
        <v>134186.4</v>
      </c>
      <c r="D181" s="192">
        <v>134186.3</v>
      </c>
      <c r="E181" s="82">
        <f t="shared" si="1"/>
        <v>99.99992547679943</v>
      </c>
    </row>
    <row r="182" spans="1:5" ht="39.75" customHeight="1">
      <c r="A182" s="154" t="s">
        <v>475</v>
      </c>
      <c r="B182" s="33" t="s">
        <v>137</v>
      </c>
      <c r="C182" s="192">
        <v>8260</v>
      </c>
      <c r="D182" s="192">
        <v>8152.4</v>
      </c>
      <c r="E182" s="82">
        <f t="shared" si="1"/>
        <v>98.69733656174333</v>
      </c>
    </row>
    <row r="183" spans="1:5" ht="48">
      <c r="A183" s="196" t="s">
        <v>93</v>
      </c>
      <c r="B183" s="33" t="s">
        <v>137</v>
      </c>
      <c r="C183" s="192">
        <v>4150</v>
      </c>
      <c r="D183" s="192">
        <v>4150</v>
      </c>
      <c r="E183" s="82">
        <f t="shared" si="1"/>
        <v>100</v>
      </c>
    </row>
    <row r="184" spans="1:5" ht="49.5" customHeight="1">
      <c r="A184" s="154" t="s">
        <v>136</v>
      </c>
      <c r="B184" s="33" t="s">
        <v>137</v>
      </c>
      <c r="C184" s="192">
        <v>59.5</v>
      </c>
      <c r="D184" s="192">
        <v>59.5</v>
      </c>
      <c r="E184" s="82">
        <f t="shared" si="1"/>
        <v>100</v>
      </c>
    </row>
    <row r="185" spans="1:5" ht="84.75">
      <c r="A185" s="154" t="s">
        <v>476</v>
      </c>
      <c r="B185" s="33" t="s">
        <v>137</v>
      </c>
      <c r="C185" s="192">
        <v>804.3</v>
      </c>
      <c r="D185" s="192">
        <v>631.7</v>
      </c>
      <c r="E185" s="82">
        <f t="shared" si="1"/>
        <v>78.54034564217332</v>
      </c>
    </row>
    <row r="186" spans="1:5" ht="72" customHeight="1">
      <c r="A186" s="154" t="s">
        <v>477</v>
      </c>
      <c r="B186" s="33" t="s">
        <v>137</v>
      </c>
      <c r="C186" s="192">
        <v>36.3</v>
      </c>
      <c r="D186" s="192">
        <v>36.3</v>
      </c>
      <c r="E186" s="82">
        <f t="shared" si="1"/>
        <v>100</v>
      </c>
    </row>
    <row r="187" spans="1:5" ht="72.75">
      <c r="A187" s="154" t="s">
        <v>138</v>
      </c>
      <c r="B187" s="33" t="s">
        <v>137</v>
      </c>
      <c r="C187" s="192">
        <v>3100</v>
      </c>
      <c r="D187" s="192">
        <v>3100</v>
      </c>
      <c r="E187" s="82">
        <f t="shared" si="1"/>
        <v>100</v>
      </c>
    </row>
    <row r="188" spans="1:5" ht="37.5" customHeight="1">
      <c r="A188" s="197" t="s">
        <v>478</v>
      </c>
      <c r="B188" s="33" t="s">
        <v>203</v>
      </c>
      <c r="C188" s="192">
        <v>315.8</v>
      </c>
      <c r="D188" s="192">
        <v>315.8</v>
      </c>
      <c r="E188" s="82">
        <f t="shared" si="1"/>
        <v>100</v>
      </c>
    </row>
    <row r="189" spans="1:5" ht="36">
      <c r="A189" s="198" t="s">
        <v>204</v>
      </c>
      <c r="B189" s="33" t="s">
        <v>203</v>
      </c>
      <c r="C189" s="192">
        <v>296.7</v>
      </c>
      <c r="D189" s="192">
        <v>296.7</v>
      </c>
      <c r="E189" s="82">
        <f t="shared" si="1"/>
        <v>100</v>
      </c>
    </row>
    <row r="190" spans="1:5" ht="48" customHeight="1">
      <c r="A190" s="154" t="s">
        <v>479</v>
      </c>
      <c r="B190" s="33" t="s">
        <v>137</v>
      </c>
      <c r="C190" s="192">
        <v>463.8</v>
      </c>
      <c r="D190" s="192">
        <v>463.8</v>
      </c>
      <c r="E190" s="82">
        <f t="shared" si="1"/>
        <v>100</v>
      </c>
    </row>
    <row r="191" spans="1:5" ht="60.75">
      <c r="A191" s="154" t="s">
        <v>480</v>
      </c>
      <c r="B191" s="33" t="s">
        <v>207</v>
      </c>
      <c r="C191" s="192">
        <v>134.4</v>
      </c>
      <c r="D191" s="192">
        <v>134.4</v>
      </c>
      <c r="E191" s="82">
        <f t="shared" si="1"/>
        <v>100</v>
      </c>
    </row>
    <row r="192" spans="1:5" ht="24">
      <c r="A192" s="196" t="s">
        <v>481</v>
      </c>
      <c r="B192" s="33" t="s">
        <v>137</v>
      </c>
      <c r="C192" s="192">
        <v>935.8</v>
      </c>
      <c r="D192" s="192">
        <v>935.8</v>
      </c>
      <c r="E192" s="82">
        <f t="shared" si="1"/>
        <v>100</v>
      </c>
    </row>
    <row r="193" spans="1:5" ht="36.75">
      <c r="A193" s="60" t="s">
        <v>235</v>
      </c>
      <c r="B193" s="66" t="s">
        <v>145</v>
      </c>
      <c r="C193" s="192">
        <v>44.8</v>
      </c>
      <c r="D193" s="192">
        <v>44.8</v>
      </c>
      <c r="E193" s="82">
        <f t="shared" si="1"/>
        <v>100</v>
      </c>
    </row>
    <row r="194" spans="1:5" ht="24.75">
      <c r="A194" s="224" t="s">
        <v>511</v>
      </c>
      <c r="B194" s="66" t="s">
        <v>145</v>
      </c>
      <c r="C194" s="192">
        <v>993</v>
      </c>
      <c r="D194" s="192">
        <v>929.3</v>
      </c>
      <c r="E194" s="82">
        <f t="shared" si="1"/>
        <v>93.58509566968782</v>
      </c>
    </row>
    <row r="195" spans="1:5" ht="36">
      <c r="A195" s="199" t="s">
        <v>208</v>
      </c>
      <c r="B195" s="64" t="s">
        <v>209</v>
      </c>
      <c r="C195" s="200">
        <f>C196+C197</f>
        <v>6073.6</v>
      </c>
      <c r="D195" s="200">
        <f>D196+D197</f>
        <v>5992.4</v>
      </c>
      <c r="E195" s="137">
        <f t="shared" si="1"/>
        <v>98.66306638566911</v>
      </c>
    </row>
    <row r="196" spans="1:5" ht="15.75">
      <c r="A196" s="154" t="s">
        <v>210</v>
      </c>
      <c r="B196" s="33" t="s">
        <v>158</v>
      </c>
      <c r="C196" s="192">
        <v>4899.5</v>
      </c>
      <c r="D196" s="192">
        <v>4841.5</v>
      </c>
      <c r="E196" s="82">
        <f t="shared" si="1"/>
        <v>98.81620573527911</v>
      </c>
    </row>
    <row r="197" spans="1:5" ht="36.75">
      <c r="A197" s="154" t="s">
        <v>211</v>
      </c>
      <c r="B197" s="33" t="s">
        <v>158</v>
      </c>
      <c r="C197" s="192">
        <v>1174.1</v>
      </c>
      <c r="D197" s="192">
        <v>1150.9</v>
      </c>
      <c r="E197" s="82">
        <f t="shared" si="1"/>
        <v>98.02401839707011</v>
      </c>
    </row>
    <row r="198" spans="1:5" ht="60.75">
      <c r="A198" s="201" t="s">
        <v>212</v>
      </c>
      <c r="B198" s="64" t="s">
        <v>213</v>
      </c>
      <c r="C198" s="200">
        <f>C199</f>
        <v>530</v>
      </c>
      <c r="D198" s="200">
        <f>D199</f>
        <v>530</v>
      </c>
      <c r="E198" s="137">
        <f t="shared" si="1"/>
        <v>100</v>
      </c>
    </row>
    <row r="199" spans="1:5" ht="48">
      <c r="A199" s="196" t="s">
        <v>139</v>
      </c>
      <c r="B199" s="33" t="s">
        <v>156</v>
      </c>
      <c r="C199" s="192">
        <v>530</v>
      </c>
      <c r="D199" s="192">
        <v>530</v>
      </c>
      <c r="E199" s="82">
        <f t="shared" si="1"/>
        <v>100</v>
      </c>
    </row>
    <row r="200" spans="1:5" ht="36.75">
      <c r="A200" s="59" t="s">
        <v>236</v>
      </c>
      <c r="B200" s="65" t="s">
        <v>147</v>
      </c>
      <c r="C200" s="137">
        <f>C201</f>
        <v>1374.3</v>
      </c>
      <c r="D200" s="137">
        <f>D201</f>
        <v>1374.2</v>
      </c>
      <c r="E200" s="137">
        <f t="shared" si="1"/>
        <v>99.99272356836208</v>
      </c>
    </row>
    <row r="201" spans="1:5" ht="36.75">
      <c r="A201" s="60" t="s">
        <v>116</v>
      </c>
      <c r="B201" s="66" t="s">
        <v>239</v>
      </c>
      <c r="C201" s="82">
        <v>1374.3</v>
      </c>
      <c r="D201" s="82">
        <v>1374.2</v>
      </c>
      <c r="E201" s="82">
        <f t="shared" si="1"/>
        <v>99.99272356836208</v>
      </c>
    </row>
    <row r="202" spans="1:5" ht="48">
      <c r="A202" s="202" t="s">
        <v>482</v>
      </c>
      <c r="B202" s="64" t="s">
        <v>483</v>
      </c>
      <c r="C202" s="200">
        <f>C203</f>
        <v>3.4</v>
      </c>
      <c r="D202" s="200">
        <f>D203</f>
        <v>0</v>
      </c>
      <c r="E202" s="137">
        <f t="shared" si="1"/>
        <v>0</v>
      </c>
    </row>
    <row r="203" spans="1:5" ht="48">
      <c r="A203" s="196" t="s">
        <v>482</v>
      </c>
      <c r="B203" s="33" t="s">
        <v>484</v>
      </c>
      <c r="C203" s="192">
        <v>3.4</v>
      </c>
      <c r="D203" s="192">
        <v>0</v>
      </c>
      <c r="E203" s="82">
        <f t="shared" si="1"/>
        <v>0</v>
      </c>
    </row>
    <row r="204" spans="1:5" ht="24">
      <c r="A204" s="202" t="s">
        <v>485</v>
      </c>
      <c r="B204" s="64" t="s">
        <v>215</v>
      </c>
      <c r="C204" s="200">
        <f>C205</f>
        <v>263.6</v>
      </c>
      <c r="D204" s="200">
        <f>D205</f>
        <v>168.5</v>
      </c>
      <c r="E204" s="137">
        <f t="shared" si="1"/>
        <v>63.9226100151745</v>
      </c>
    </row>
    <row r="205" spans="1:5" ht="28.5" customHeight="1">
      <c r="A205" s="196" t="s">
        <v>485</v>
      </c>
      <c r="B205" s="33" t="s">
        <v>486</v>
      </c>
      <c r="C205" s="192">
        <v>263.6</v>
      </c>
      <c r="D205" s="192">
        <v>168.5</v>
      </c>
      <c r="E205" s="82">
        <f t="shared" si="1"/>
        <v>63.9226100151745</v>
      </c>
    </row>
    <row r="206" spans="1:5" ht="24">
      <c r="A206" s="202" t="s">
        <v>218</v>
      </c>
      <c r="B206" s="64" t="s">
        <v>219</v>
      </c>
      <c r="C206" s="200">
        <f>C207</f>
        <v>1163.9</v>
      </c>
      <c r="D206" s="200">
        <f>D207</f>
        <v>1163.9</v>
      </c>
      <c r="E206" s="137">
        <f t="shared" si="1"/>
        <v>100</v>
      </c>
    </row>
    <row r="207" spans="1:5" ht="36.75">
      <c r="A207" s="154" t="s">
        <v>220</v>
      </c>
      <c r="B207" s="30" t="s">
        <v>222</v>
      </c>
      <c r="C207" s="192">
        <v>1163.9</v>
      </c>
      <c r="D207" s="192">
        <v>1163.9</v>
      </c>
      <c r="E207" s="82">
        <f t="shared" si="1"/>
        <v>100</v>
      </c>
    </row>
    <row r="208" spans="1:5" ht="25.5" customHeight="1">
      <c r="A208" s="152" t="s">
        <v>0</v>
      </c>
      <c r="B208" s="31" t="s">
        <v>154</v>
      </c>
      <c r="C208" s="137">
        <f>C209+C213+C219+C211+C215+C217</f>
        <v>13918.199999999999</v>
      </c>
      <c r="D208" s="137">
        <f>D209+D213+D219+D211+D215+D217</f>
        <v>13793.6</v>
      </c>
      <c r="E208" s="137">
        <f t="shared" si="1"/>
        <v>99.10476929488009</v>
      </c>
    </row>
    <row r="209" spans="1:5" ht="49.5" customHeight="1" hidden="1">
      <c r="A209" s="152" t="s">
        <v>1</v>
      </c>
      <c r="B209" s="31" t="s">
        <v>144</v>
      </c>
      <c r="C209" s="137">
        <f>C210</f>
        <v>0</v>
      </c>
      <c r="D209" s="137">
        <f>D210</f>
        <v>0</v>
      </c>
      <c r="E209" s="137" t="e">
        <f t="shared" si="1"/>
        <v>#DIV/0!</v>
      </c>
    </row>
    <row r="210" spans="1:5" ht="60.75" hidden="1">
      <c r="A210" s="154" t="s">
        <v>221</v>
      </c>
      <c r="B210" s="30" t="s">
        <v>160</v>
      </c>
      <c r="C210" s="192">
        <v>0</v>
      </c>
      <c r="D210" s="192">
        <v>0</v>
      </c>
      <c r="E210" s="82" t="e">
        <f t="shared" si="1"/>
        <v>#DIV/0!</v>
      </c>
    </row>
    <row r="211" spans="1:5" ht="48" hidden="1">
      <c r="A211" s="176" t="s">
        <v>409</v>
      </c>
      <c r="B211" s="188" t="s">
        <v>412</v>
      </c>
      <c r="C211" s="200">
        <f>C212</f>
        <v>0</v>
      </c>
      <c r="D211" s="200">
        <f>D212</f>
        <v>0</v>
      </c>
      <c r="E211" s="137" t="e">
        <f t="shared" si="1"/>
        <v>#DIV/0!</v>
      </c>
    </row>
    <row r="212" spans="1:5" ht="60" hidden="1">
      <c r="A212" s="180" t="s">
        <v>410</v>
      </c>
      <c r="B212" s="190" t="s">
        <v>411</v>
      </c>
      <c r="C212" s="192"/>
      <c r="D212" s="192"/>
      <c r="E212" s="82" t="e">
        <f t="shared" si="1"/>
        <v>#DIV/0!</v>
      </c>
    </row>
    <row r="213" spans="1:5" ht="48">
      <c r="A213" s="203" t="s">
        <v>372</v>
      </c>
      <c r="B213" s="31" t="s">
        <v>373</v>
      </c>
      <c r="C213" s="228">
        <f>C214</f>
        <v>13412.4</v>
      </c>
      <c r="D213" s="228">
        <f>D214</f>
        <v>13412.4</v>
      </c>
      <c r="E213" s="137">
        <f t="shared" si="1"/>
        <v>100</v>
      </c>
    </row>
    <row r="214" spans="1:5" ht="48">
      <c r="A214" s="180" t="s">
        <v>374</v>
      </c>
      <c r="B214" s="30" t="s">
        <v>375</v>
      </c>
      <c r="C214" s="229">
        <v>13412.4</v>
      </c>
      <c r="D214" s="229">
        <v>13412.4</v>
      </c>
      <c r="E214" s="82">
        <f t="shared" si="1"/>
        <v>100</v>
      </c>
    </row>
    <row r="215" spans="1:5" ht="48" hidden="1">
      <c r="A215" s="176" t="s">
        <v>426</v>
      </c>
      <c r="B215" s="31" t="s">
        <v>428</v>
      </c>
      <c r="C215" s="204">
        <f>C216</f>
        <v>0</v>
      </c>
      <c r="D215" s="204">
        <f>D216</f>
        <v>0</v>
      </c>
      <c r="E215" s="137" t="e">
        <f t="shared" si="1"/>
        <v>#DIV/0!</v>
      </c>
    </row>
    <row r="216" spans="1:5" ht="36" hidden="1">
      <c r="A216" s="180" t="s">
        <v>427</v>
      </c>
      <c r="B216" s="207" t="s">
        <v>429</v>
      </c>
      <c r="C216" s="206"/>
      <c r="D216" s="208"/>
      <c r="E216" s="82" t="e">
        <f t="shared" si="1"/>
        <v>#DIV/0!</v>
      </c>
    </row>
    <row r="217" spans="1:5" ht="36" hidden="1">
      <c r="A217" s="176" t="s">
        <v>430</v>
      </c>
      <c r="B217" s="31" t="s">
        <v>432</v>
      </c>
      <c r="C217" s="205">
        <f>C218</f>
        <v>0</v>
      </c>
      <c r="D217" s="205">
        <f>D218</f>
        <v>0</v>
      </c>
      <c r="E217" s="137" t="e">
        <f t="shared" si="1"/>
        <v>#DIV/0!</v>
      </c>
    </row>
    <row r="218" spans="1:5" ht="36" hidden="1">
      <c r="A218" s="180" t="s">
        <v>431</v>
      </c>
      <c r="B218" s="30" t="s">
        <v>433</v>
      </c>
      <c r="C218" s="209"/>
      <c r="D218" s="208"/>
      <c r="E218" s="82" t="e">
        <f t="shared" si="1"/>
        <v>#DIV/0!</v>
      </c>
    </row>
    <row r="219" spans="1:5" ht="24">
      <c r="A219" s="210" t="s">
        <v>335</v>
      </c>
      <c r="B219" s="31" t="s">
        <v>376</v>
      </c>
      <c r="C219" s="205">
        <f>C222+C225+C220+C221+C223+C224</f>
        <v>505.79999999999995</v>
      </c>
      <c r="D219" s="205">
        <f>D222+D225+D220+D221+D223+D224</f>
        <v>381.2</v>
      </c>
      <c r="E219" s="137">
        <f t="shared" si="1"/>
        <v>75.36575721629103</v>
      </c>
    </row>
    <row r="220" spans="1:5" ht="48">
      <c r="A220" s="211" t="s">
        <v>487</v>
      </c>
      <c r="B220" s="30" t="s">
        <v>380</v>
      </c>
      <c r="C220" s="206">
        <v>304.2</v>
      </c>
      <c r="D220" s="212">
        <v>179.6</v>
      </c>
      <c r="E220" s="82">
        <f t="shared" si="1"/>
        <v>59.040105193951355</v>
      </c>
    </row>
    <row r="221" spans="1:5" ht="48">
      <c r="A221" s="211" t="s">
        <v>488</v>
      </c>
      <c r="B221" s="30" t="s">
        <v>380</v>
      </c>
      <c r="C221" s="206">
        <v>201.6</v>
      </c>
      <c r="D221" s="212">
        <v>201.6</v>
      </c>
      <c r="E221" s="82">
        <f t="shared" si="1"/>
        <v>100</v>
      </c>
    </row>
    <row r="222" spans="1:5" ht="48" customHeight="1" hidden="1">
      <c r="A222" s="180" t="s">
        <v>489</v>
      </c>
      <c r="B222" s="30" t="s">
        <v>380</v>
      </c>
      <c r="C222" s="206"/>
      <c r="D222" s="208"/>
      <c r="E222" s="82" t="e">
        <f t="shared" si="1"/>
        <v>#DIV/0!</v>
      </c>
    </row>
    <row r="223" spans="1:5" ht="48" customHeight="1" hidden="1">
      <c r="A223" s="180" t="s">
        <v>490</v>
      </c>
      <c r="B223" s="30" t="s">
        <v>380</v>
      </c>
      <c r="C223" s="206"/>
      <c r="D223" s="208"/>
      <c r="E223" s="82" t="e">
        <f t="shared" si="1"/>
        <v>#DIV/0!</v>
      </c>
    </row>
    <row r="224" spans="1:5" ht="48" customHeight="1" hidden="1">
      <c r="A224" s="180" t="s">
        <v>491</v>
      </c>
      <c r="B224" s="30" t="s">
        <v>380</v>
      </c>
      <c r="C224" s="206"/>
      <c r="D224" s="208"/>
      <c r="E224" s="82" t="e">
        <f t="shared" si="1"/>
        <v>#DIV/0!</v>
      </c>
    </row>
    <row r="225" spans="1:5" ht="35.25" customHeight="1" hidden="1">
      <c r="A225" s="180" t="s">
        <v>492</v>
      </c>
      <c r="B225" s="30" t="s">
        <v>380</v>
      </c>
      <c r="C225" s="209"/>
      <c r="D225" s="208"/>
      <c r="E225" s="82" t="e">
        <f t="shared" si="1"/>
        <v>#DIV/0!</v>
      </c>
    </row>
    <row r="226" spans="1:5" ht="35.25" customHeight="1">
      <c r="A226" s="203" t="s">
        <v>513</v>
      </c>
      <c r="B226" s="31" t="s">
        <v>512</v>
      </c>
      <c r="C226" s="227">
        <f>C227</f>
        <v>55.8</v>
      </c>
      <c r="D226" s="227">
        <f>D227</f>
        <v>55.8</v>
      </c>
      <c r="E226" s="82">
        <f t="shared" si="1"/>
        <v>100</v>
      </c>
    </row>
    <row r="227" spans="1:5" ht="35.25" customHeight="1">
      <c r="A227" s="225" t="s">
        <v>513</v>
      </c>
      <c r="B227" s="30" t="s">
        <v>514</v>
      </c>
      <c r="C227" s="226">
        <v>55.8</v>
      </c>
      <c r="D227" s="208">
        <v>55.8</v>
      </c>
      <c r="E227" s="82">
        <f t="shared" si="1"/>
        <v>100</v>
      </c>
    </row>
    <row r="228" spans="1:5" ht="24.75">
      <c r="A228" s="184" t="s">
        <v>493</v>
      </c>
      <c r="B228" s="31" t="s">
        <v>494</v>
      </c>
      <c r="C228" s="213">
        <f>C229</f>
        <v>0</v>
      </c>
      <c r="D228" s="200">
        <f>D229</f>
        <v>20.8</v>
      </c>
      <c r="E228" s="137">
        <v>0</v>
      </c>
    </row>
    <row r="229" spans="1:5" ht="24.75">
      <c r="A229" s="154" t="s">
        <v>493</v>
      </c>
      <c r="B229" s="30" t="s">
        <v>495</v>
      </c>
      <c r="C229" s="192">
        <f>C231</f>
        <v>0</v>
      </c>
      <c r="D229" s="192">
        <v>20.8</v>
      </c>
      <c r="E229" s="82">
        <v>0</v>
      </c>
    </row>
    <row r="230" spans="1:5" ht="36.75">
      <c r="A230" s="53" t="s">
        <v>496</v>
      </c>
      <c r="B230" s="31" t="s">
        <v>497</v>
      </c>
      <c r="C230" s="200">
        <f>C231</f>
        <v>0</v>
      </c>
      <c r="D230" s="200">
        <f>D231</f>
        <v>-217.5</v>
      </c>
      <c r="E230" s="82">
        <v>0</v>
      </c>
    </row>
    <row r="231" spans="1:5" ht="38.25" customHeight="1">
      <c r="A231" s="57" t="s">
        <v>498</v>
      </c>
      <c r="B231" s="30" t="s">
        <v>499</v>
      </c>
      <c r="C231" s="192">
        <v>0</v>
      </c>
      <c r="D231" s="192">
        <v>-217.5</v>
      </c>
      <c r="E231" s="82">
        <v>0</v>
      </c>
    </row>
    <row r="232" spans="1:5" ht="22.5" customHeight="1">
      <c r="A232" s="214" t="s">
        <v>3</v>
      </c>
      <c r="B232" s="215"/>
      <c r="C232" s="137">
        <f>C10+C133</f>
        <v>674733.0999999999</v>
      </c>
      <c r="D232" s="137">
        <f>D10+D133</f>
        <v>672684.7999999998</v>
      </c>
      <c r="E232" s="137">
        <f t="shared" si="1"/>
        <v>99.69642811357556</v>
      </c>
    </row>
    <row r="233" ht="27.75" customHeight="1"/>
  </sheetData>
  <sheetProtection/>
  <mergeCells count="7">
    <mergeCell ref="D7:E7"/>
    <mergeCell ref="B1:E1"/>
    <mergeCell ref="B2:E2"/>
    <mergeCell ref="B3:E3"/>
    <mergeCell ref="A4:E4"/>
    <mergeCell ref="A5:E5"/>
    <mergeCell ref="A6:E6"/>
  </mergeCells>
  <hyperlinks>
    <hyperlink ref="A92" r:id="rId1" display="consultantplus://offline/ref=942E4D2901321CCBAD8F1B2DF1B8DF3F9BEC7F6A86D15D3C308EBC8235A9C97D4642F40588CA228AAB0896BC541BCCC412558099F78A3ACBqEtFF"/>
  </hyperlinks>
  <printOptions/>
  <pageMargins left="0.7" right="0.7" top="0.75" bottom="0.75" header="0.3" footer="0.3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2022-03-10T11:07:51Z</cp:lastPrinted>
  <dcterms:created xsi:type="dcterms:W3CDTF">2008-04-18T10:47:21Z</dcterms:created>
  <dcterms:modified xsi:type="dcterms:W3CDTF">2022-03-10T11:07:58Z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