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555" windowWidth="19965" windowHeight="1291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<sst xmlns="http://schemas.openxmlformats.org/spreadsheetml/2006/main" count="128" uniqueCount="118">
  <si>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t xml:space="preserve">                                                                                                                                                                                               </t>
  </si>
  <si>
    <t xml:space="preserve"> (тыс.рублей)</t>
  </si>
  <si>
    <t>Код</t>
  </si>
  <si>
    <t>Наименование</t>
  </si>
  <si>
    <t>в том числе:</t>
  </si>
  <si>
    <t>в бюджет района</t>
  </si>
  <si>
    <t>в бюджеты сельских поселений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</si>
  <si>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</si>
  <si>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</si>
  <si>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</si>
  <si>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</si>
  <si>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</si>
  <si>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</si>
  <si>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</si>
  <si>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>Резервный фонд</t>
  </si>
  <si>
    <t>0113</t>
  </si>
  <si>
    <t>Другие общегосударственные  вопросы</t>
  </si>
  <si>
    <t>Условно утвержденные расходы</t>
  </si>
  <si>
    <t>0200</t>
  </si>
  <si>
    <t>Национальная оборона</t>
  </si>
  <si>
    <t>0203</t>
  </si>
  <si>
    <t>Первичный воинский учет, где отсутствуют воекоматы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</si>
  <si>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</si>
  <si>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</si>
  <si>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</si>
  <si>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</si>
  <si>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</si>
  <si>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</si>
  <si>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</si>
  <si>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</si>
  <si>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</si>
  <si>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</si>
  <si>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</si>
  <si>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</si>
  <si>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</si>
  <si>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</si>
  <si>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</si>
  <si>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</si>
  <si>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</si>
  <si>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</si>
  <si>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</si>
  <si>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</si>
  <si>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</si>
  <si>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</si>
  <si>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</si>
  <si>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</si>
  <si>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</si>
  <si>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</si>
  <si>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</si>
  <si>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</si>
  <si>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</si>
  <si>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</si>
  <si>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</si>
  <si>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</si>
  <si>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</si>
  <si>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</si>
  <si>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</si>
  <si>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</si>
  <si>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</si>
  <si>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</si>
  <si>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</si>
  <si>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</si>
  <si>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</si>
  <si>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</si>
  <si>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</si>
  <si>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</si>
  <si>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</si>
  <si>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 и спорт</t>
  </si>
  <si>
    <t>1200</t>
  </si>
  <si>
    <t xml:space="preserve">Средства массовой информации </t>
  </si>
  <si>
    <t>1202</t>
  </si>
  <si>
    <t>Периодическая печать и издательство</t>
  </si>
  <si>
    <t>Итого</t>
  </si>
  <si>
    <t>дефицит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</si>
  <si>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</si>
  <si>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</si>
  <si>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0111</t>
  </si>
  <si>
    <t>0804</t>
  </si>
  <si>
    <t xml:space="preserve">Другие вопросы в области культуры, кинематографии </t>
  </si>
  <si>
    <t>1300</t>
  </si>
  <si>
    <t>1301</t>
  </si>
  <si>
    <t>0310</t>
  </si>
  <si>
    <t>0409</t>
  </si>
  <si>
    <t>1105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</si>
  <si>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</si>
  <si>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>1201</t>
  </si>
  <si>
    <t>Телевидение и радиовещание</t>
  </si>
  <si>
    <t>0405</t>
  </si>
  <si>
    <t>Сельское хозяйство и рыболовство</t>
  </si>
  <si>
    <t>Таблица № 17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</si>
  <si>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</si>
  <si>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</si>
  <si>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</si>
  <si>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</si>
  <si>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0703</t>
  </si>
  <si>
    <t>Дополнительное образование детей</t>
  </si>
  <si>
    <t>0105</t>
  </si>
  <si>
    <t>Судебная система</t>
  </si>
  <si>
    <t>Другие вопросы в области социальной политики</t>
  </si>
  <si>
    <t>1006</t>
  </si>
  <si>
    <t>1101</t>
  </si>
  <si>
    <t>Массовый спорт</t>
  </si>
  <si>
    <t>Утверждено суммы,подлежащие исключению в рамках консолидированного бюджета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</si>
  <si>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</si>
  <si>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</si>
  <si>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 </t>
  </si>
  <si>
    <t>всего консолидированный бюджет в 2024 году</t>
  </si>
  <si>
    <t>Охрана семьи и детства</t>
  </si>
  <si>
    <t>Функционирование высшего должностного лица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</si>
  <si>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</si>
  <si>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</si>
  <si>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</si>
  <si>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 xml:space="preserve">Обслуживание государственного (муниципального) долга </t>
  </si>
  <si>
    <t xml:space="preserve">Обслуживание государственного (муниципального) внутреннего долга </t>
  </si>
  <si>
    <t>всего консолидированный бюджет в 2025 году</t>
  </si>
  <si>
    <t xml:space="preserve">Распределение бюджетных ассигнований по разделам и по подразделам
классификации расходов консолидированного бюджета на 2024 год и на плановый период
 2025 - 2026 годы
</t>
  </si>
  <si>
    <t>всего консолидированный бюджет в 2026 году</t>
  </si>
  <si>
    <t xml:space="preserve"> от "______"  __________________ 2023 г.№_________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</si>
</sst>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0" fillId="0" borderId="0" xfId="0" applyFont="1" applyAlignment="1">
      <alignment horizontal="left" indent="15"/>
    </xf>
    <xf numFmtId="0" fontId="50" fillId="0" borderId="0" xfId="0" applyFont="1" applyAlignment="1">
      <alignment horizontal="center"/>
    </xf>
    <xf numFmtId="49" fontId="51" fillId="33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72" fontId="53" fillId="33" borderId="10" xfId="0" applyNumberFormat="1" applyFont="1" applyFill="1" applyBorder="1" applyAlignment="1">
      <alignment horizontal="right" vertical="top" wrapText="1"/>
    </xf>
    <xf numFmtId="49" fontId="51" fillId="33" borderId="11" xfId="0" applyNumberFormat="1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172" fontId="53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wrapText="1"/>
    </xf>
    <xf numFmtId="49" fontId="50" fillId="33" borderId="10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72" fontId="56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49" fontId="50" fillId="33" borderId="12" xfId="0" applyNumberFormat="1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B43">
      <selection activeCell="P57" sqref="P57"/>
    </sheetView>
  </sheetViews>
  <sheetFormatPr defaultColWidth="9.00390625" defaultRowHeight="12.75"/>
  <cols>
    <col min="1" max="1" width="6.625" style="0" customWidth="1"/>
    <col min="2" max="2" width="33.875" style="0" customWidth="1"/>
    <col min="3" max="4" width="10.375" style="0" customWidth="1"/>
    <col min="5" max="5" width="9.875" style="0" customWidth="1"/>
    <col min="6" max="6" width="10.75390625" style="0" customWidth="1"/>
    <col min="7" max="8" width="10.125" style="0" customWidth="1"/>
    <col min="9" max="9" width="10.375" style="0" customWidth="1"/>
    <col min="10" max="10" width="11.875" style="0" customWidth="1"/>
    <col min="11" max="12" width="10.125" style="0" customWidth="1"/>
    <col min="13" max="13" width="10.75390625" style="0" customWidth="1"/>
    <col min="14" max="14" width="12.25390625" style="0" customWidth="1"/>
  </cols>
  <sheetData>
    <row r="1" spans="1:15" ht="15.75">
      <c r="A1" s="1"/>
      <c r="J1" s="29" t="s">
        <v>89</v>
      </c>
      <c r="K1" s="29"/>
      <c r="L1" s="29"/>
      <c r="M1" s="29"/>
      <c r="N1" s="29"/>
      <c r="O1" s="12"/>
    </row>
    <row r="2" spans="1:15" ht="15.75" customHeight="1">
      <c r="A2" s="2"/>
      <c r="J2" s="30" t="s">
        <v>84</v>
      </c>
      <c r="K2" s="30"/>
      <c r="L2" s="30"/>
      <c r="M2" s="30"/>
      <c r="N2" s="30"/>
      <c r="O2" s="13"/>
    </row>
    <row r="3" spans="1:15" ht="15.75">
      <c r="A3" s="2"/>
      <c r="J3" s="29" t="s">
        <v>117</v>
      </c>
      <c r="K3" s="29"/>
      <c r="L3" s="29"/>
      <c r="M3" s="29"/>
      <c r="N3" s="29"/>
      <c r="O3" s="12"/>
    </row>
    <row r="4" spans="1:14" ht="16.5">
      <c r="A4" s="2"/>
      <c r="J4" s="31"/>
      <c r="K4" s="31"/>
      <c r="L4" s="31"/>
      <c r="M4" s="31"/>
      <c r="N4" s="31"/>
    </row>
    <row r="5" ht="15.75">
      <c r="A5" s="2"/>
    </row>
    <row r="6" spans="1:13" ht="69" customHeight="1">
      <c r="A6" s="2"/>
      <c r="B6" s="32" t="s">
        <v>115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ht="16.5" customHeight="1">
      <c r="A7" s="2" t="s">
        <v>0</v>
      </c>
      <c r="M7" s="28" t="s">
        <v>1</v>
      </c>
      <c r="N7" s="28"/>
    </row>
    <row r="8" spans="1:14" ht="12.75">
      <c r="A8" s="25" t="s">
        <v>2</v>
      </c>
      <c r="B8" s="26" t="s">
        <v>3</v>
      </c>
      <c r="C8" s="27" t="s">
        <v>106</v>
      </c>
      <c r="D8" s="27" t="s">
        <v>102</v>
      </c>
      <c r="E8" s="27" t="s">
        <v>4</v>
      </c>
      <c r="F8" s="27"/>
      <c r="G8" s="27" t="s">
        <v>114</v>
      </c>
      <c r="H8" s="27" t="s">
        <v>102</v>
      </c>
      <c r="I8" s="27" t="s">
        <v>4</v>
      </c>
      <c r="J8" s="27"/>
      <c r="K8" s="27" t="s">
        <v>116</v>
      </c>
      <c r="L8" s="27" t="s">
        <v>102</v>
      </c>
      <c r="M8" s="27" t="s">
        <v>4</v>
      </c>
      <c r="N8" s="27"/>
    </row>
    <row r="9" spans="1:14" ht="60.75" customHeight="1">
      <c r="A9" s="25"/>
      <c r="B9" s="26"/>
      <c r="C9" s="27"/>
      <c r="D9" s="27"/>
      <c r="E9" s="14" t="s">
        <v>5</v>
      </c>
      <c r="F9" s="14" t="s">
        <v>6</v>
      </c>
      <c r="G9" s="27"/>
      <c r="H9" s="27"/>
      <c r="I9" s="14" t="s">
        <v>5</v>
      </c>
      <c r="J9" s="14" t="s">
        <v>6</v>
      </c>
      <c r="K9" s="27"/>
      <c r="L9" s="27"/>
      <c r="M9" s="14" t="s">
        <v>5</v>
      </c>
      <c r="N9" s="14" t="s">
        <v>6</v>
      </c>
    </row>
    <row r="10" spans="1:14" ht="15.75">
      <c r="A10" s="15" t="s">
        <v>7</v>
      </c>
      <c r="B10" s="16" t="s">
        <v>8</v>
      </c>
      <c r="C10" s="17">
        <f aca="true" t="shared" si="0" ref="C10:C15">SUM(E10:F10)-D10</f>
        <v>126611.668</v>
      </c>
      <c r="D10" s="17">
        <f aca="true" t="shared" si="1" ref="D10:M10">SUM(D11:D19)</f>
        <v>418</v>
      </c>
      <c r="E10" s="17">
        <f t="shared" si="1"/>
        <v>84574.96800000001</v>
      </c>
      <c r="F10" s="17">
        <f t="shared" si="1"/>
        <v>42454.7</v>
      </c>
      <c r="G10" s="17">
        <f aca="true" t="shared" si="2" ref="G10:G64">SUM(I10:J10)-H10</f>
        <v>126116.46000000002</v>
      </c>
      <c r="H10" s="17">
        <f t="shared" si="1"/>
        <v>418</v>
      </c>
      <c r="I10" s="17">
        <f t="shared" si="1"/>
        <v>80235.16000000002</v>
      </c>
      <c r="J10" s="17">
        <f t="shared" si="1"/>
        <v>46299.299999999996</v>
      </c>
      <c r="K10" s="17">
        <f aca="true" t="shared" si="3" ref="K10:K64">SUM(M10:N10)-L10</f>
        <v>136104.58599999998</v>
      </c>
      <c r="L10" s="17">
        <f t="shared" si="1"/>
        <v>418</v>
      </c>
      <c r="M10" s="17">
        <f t="shared" si="1"/>
        <v>86155.286</v>
      </c>
      <c r="N10" s="17">
        <f>SUM(N11:N19)</f>
        <v>50367.299999999996</v>
      </c>
    </row>
    <row r="11" spans="1:14" ht="38.25">
      <c r="A11" s="3" t="s">
        <v>9</v>
      </c>
      <c r="B11" s="4" t="s">
        <v>108</v>
      </c>
      <c r="C11" s="17">
        <f t="shared" si="0"/>
        <v>13734.7</v>
      </c>
      <c r="D11" s="5"/>
      <c r="E11" s="5">
        <v>2123</v>
      </c>
      <c r="F11" s="5">
        <v>11611.7</v>
      </c>
      <c r="G11" s="17">
        <f t="shared" si="2"/>
        <v>13695.7</v>
      </c>
      <c r="H11" s="5"/>
      <c r="I11" s="5">
        <v>2123</v>
      </c>
      <c r="J11" s="5">
        <v>11572.7</v>
      </c>
      <c r="K11" s="17">
        <f t="shared" si="3"/>
        <v>13695.7</v>
      </c>
      <c r="L11" s="5"/>
      <c r="M11" s="5">
        <v>2123</v>
      </c>
      <c r="N11" s="5">
        <v>11572.7</v>
      </c>
    </row>
    <row r="12" spans="1:14" ht="27.75" customHeight="1">
      <c r="A12" s="3" t="s">
        <v>10</v>
      </c>
      <c r="B12" s="4" t="s">
        <v>109</v>
      </c>
      <c r="C12" s="17">
        <f t="shared" si="0"/>
        <v>1121.9</v>
      </c>
      <c r="D12" s="5"/>
      <c r="E12" s="5">
        <v>553</v>
      </c>
      <c r="F12" s="5">
        <v>568.9</v>
      </c>
      <c r="G12" s="17">
        <f t="shared" si="2"/>
        <v>1121.9</v>
      </c>
      <c r="H12" s="5"/>
      <c r="I12" s="5">
        <v>553</v>
      </c>
      <c r="J12" s="5">
        <v>568.9</v>
      </c>
      <c r="K12" s="17">
        <f t="shared" si="3"/>
        <v>1121.9</v>
      </c>
      <c r="L12" s="5"/>
      <c r="M12" s="5">
        <v>553</v>
      </c>
      <c r="N12" s="5">
        <v>568.9</v>
      </c>
    </row>
    <row r="13" spans="1:14" ht="21.75" customHeight="1">
      <c r="A13" s="3" t="s">
        <v>11</v>
      </c>
      <c r="B13" s="4" t="s">
        <v>110</v>
      </c>
      <c r="C13" s="17">
        <f t="shared" si="0"/>
        <v>61514.3</v>
      </c>
      <c r="D13" s="5"/>
      <c r="E13" s="5">
        <v>36432.3</v>
      </c>
      <c r="F13" s="5">
        <v>25082</v>
      </c>
      <c r="G13" s="17">
        <f t="shared" si="2"/>
        <v>61289.1</v>
      </c>
      <c r="H13" s="5"/>
      <c r="I13" s="5">
        <v>36321</v>
      </c>
      <c r="J13" s="5">
        <v>24968.1</v>
      </c>
      <c r="K13" s="17">
        <f t="shared" si="3"/>
        <v>61067</v>
      </c>
      <c r="L13" s="5"/>
      <c r="M13" s="5">
        <v>36321</v>
      </c>
      <c r="N13" s="5">
        <v>24746</v>
      </c>
    </row>
    <row r="14" spans="1:14" ht="15.75">
      <c r="A14" s="3" t="s">
        <v>96</v>
      </c>
      <c r="B14" s="4" t="s">
        <v>97</v>
      </c>
      <c r="C14" s="17">
        <f t="shared" si="0"/>
        <v>2.8</v>
      </c>
      <c r="D14" s="5"/>
      <c r="E14" s="5">
        <v>2.8</v>
      </c>
      <c r="F14" s="5"/>
      <c r="G14" s="17">
        <f t="shared" si="2"/>
        <v>4.4</v>
      </c>
      <c r="H14" s="5"/>
      <c r="I14" s="5">
        <v>4.4</v>
      </c>
      <c r="J14" s="5"/>
      <c r="K14" s="17">
        <f t="shared" si="3"/>
        <v>50.6</v>
      </c>
      <c r="L14" s="5"/>
      <c r="M14" s="5">
        <v>50.6</v>
      </c>
      <c r="N14" s="5"/>
    </row>
    <row r="15" spans="1:14" ht="39.75" customHeight="1">
      <c r="A15" s="3" t="s">
        <v>74</v>
      </c>
      <c r="B15" s="4" t="s">
        <v>75</v>
      </c>
      <c r="C15" s="17">
        <f t="shared" si="0"/>
        <v>1703.3000000000002</v>
      </c>
      <c r="D15" s="5">
        <v>418</v>
      </c>
      <c r="E15" s="5">
        <v>1703.3</v>
      </c>
      <c r="F15" s="11">
        <v>418</v>
      </c>
      <c r="G15" s="17">
        <f t="shared" si="2"/>
        <v>1703.3000000000002</v>
      </c>
      <c r="H15" s="5">
        <v>418</v>
      </c>
      <c r="I15" s="5">
        <v>1703.3</v>
      </c>
      <c r="J15" s="11">
        <v>418</v>
      </c>
      <c r="K15" s="17">
        <f t="shared" si="3"/>
        <v>1703.3000000000002</v>
      </c>
      <c r="L15" s="5">
        <v>418</v>
      </c>
      <c r="M15" s="5">
        <v>1703.3</v>
      </c>
      <c r="N15" s="11">
        <v>418</v>
      </c>
    </row>
    <row r="16" spans="1:14" ht="25.5">
      <c r="A16" s="3" t="s">
        <v>12</v>
      </c>
      <c r="B16" s="4" t="s">
        <v>13</v>
      </c>
      <c r="C16" s="17">
        <f aca="true" t="shared" si="4" ref="C16:C64">SUM(E16:F16)-D16</f>
        <v>200</v>
      </c>
      <c r="D16" s="5"/>
      <c r="E16" s="5">
        <v>0</v>
      </c>
      <c r="F16" s="5">
        <v>200</v>
      </c>
      <c r="G16" s="17">
        <f t="shared" si="2"/>
        <v>0</v>
      </c>
      <c r="H16" s="5"/>
      <c r="I16" s="5">
        <v>0</v>
      </c>
      <c r="J16" s="5">
        <v>0</v>
      </c>
      <c r="K16" s="17">
        <f t="shared" si="3"/>
        <v>0</v>
      </c>
      <c r="L16" s="5"/>
      <c r="M16" s="5">
        <v>0</v>
      </c>
      <c r="N16" s="5">
        <v>0</v>
      </c>
    </row>
    <row r="17" spans="1:14" ht="15.75">
      <c r="A17" s="3" t="s">
        <v>76</v>
      </c>
      <c r="B17" s="4" t="s">
        <v>14</v>
      </c>
      <c r="C17" s="17">
        <f t="shared" si="4"/>
        <v>366</v>
      </c>
      <c r="D17" s="5"/>
      <c r="E17" s="5">
        <v>320</v>
      </c>
      <c r="F17" s="5">
        <v>46</v>
      </c>
      <c r="G17" s="17">
        <f t="shared" si="2"/>
        <v>366</v>
      </c>
      <c r="H17" s="5"/>
      <c r="I17" s="5">
        <v>320</v>
      </c>
      <c r="J17" s="5">
        <v>46</v>
      </c>
      <c r="K17" s="17">
        <f t="shared" si="3"/>
        <v>366</v>
      </c>
      <c r="L17" s="5"/>
      <c r="M17" s="5">
        <v>320</v>
      </c>
      <c r="N17" s="5">
        <v>46</v>
      </c>
    </row>
    <row r="18" spans="1:14" ht="18" customHeight="1">
      <c r="A18" s="3" t="s">
        <v>15</v>
      </c>
      <c r="B18" s="4" t="s">
        <v>16</v>
      </c>
      <c r="C18" s="17">
        <f t="shared" si="4"/>
        <v>47968.668</v>
      </c>
      <c r="D18" s="5"/>
      <c r="E18" s="5">
        <v>43440.568</v>
      </c>
      <c r="F18" s="5">
        <v>4528.1</v>
      </c>
      <c r="G18" s="17">
        <f t="shared" si="2"/>
        <v>39649.76</v>
      </c>
      <c r="H18" s="5"/>
      <c r="I18" s="5">
        <v>35277.16</v>
      </c>
      <c r="J18" s="5">
        <v>4372.6</v>
      </c>
      <c r="K18" s="17">
        <f t="shared" si="3"/>
        <v>41012.685999999994</v>
      </c>
      <c r="L18" s="5"/>
      <c r="M18" s="5">
        <v>36932.986</v>
      </c>
      <c r="N18" s="5">
        <v>4079.7</v>
      </c>
    </row>
    <row r="19" spans="1:14" ht="15.75">
      <c r="A19" s="3" t="s">
        <v>15</v>
      </c>
      <c r="B19" s="4" t="s">
        <v>17</v>
      </c>
      <c r="C19" s="17">
        <f t="shared" si="4"/>
        <v>0</v>
      </c>
      <c r="D19" s="5"/>
      <c r="E19" s="5">
        <v>0</v>
      </c>
      <c r="F19" s="5">
        <v>0</v>
      </c>
      <c r="G19" s="17">
        <f t="shared" si="2"/>
        <v>8286.3</v>
      </c>
      <c r="H19" s="5"/>
      <c r="I19" s="5">
        <v>3933.3</v>
      </c>
      <c r="J19" s="5">
        <v>4353</v>
      </c>
      <c r="K19" s="17">
        <f t="shared" si="3"/>
        <v>17087.4</v>
      </c>
      <c r="L19" s="5"/>
      <c r="M19" s="5">
        <v>8151.4</v>
      </c>
      <c r="N19" s="5">
        <v>8936</v>
      </c>
    </row>
    <row r="20" spans="1:14" ht="15.75">
      <c r="A20" s="15" t="s">
        <v>18</v>
      </c>
      <c r="B20" s="16" t="s">
        <v>19</v>
      </c>
      <c r="C20" s="17">
        <f t="shared" si="4"/>
        <v>2111.2</v>
      </c>
      <c r="D20" s="17">
        <f>SUM(D21:D22)</f>
        <v>0</v>
      </c>
      <c r="E20" s="17">
        <f>SUM(E21:E22)</f>
        <v>20</v>
      </c>
      <c r="F20" s="17">
        <f>SUM(F21:F22)</f>
        <v>2091.2</v>
      </c>
      <c r="G20" s="17">
        <f t="shared" si="2"/>
        <v>2323</v>
      </c>
      <c r="H20" s="17">
        <f>SUM(H21:H22)</f>
        <v>0</v>
      </c>
      <c r="I20" s="17">
        <f>SUM(I21:I22)</f>
        <v>20</v>
      </c>
      <c r="J20" s="17">
        <f>SUM(J21:J22)</f>
        <v>2303</v>
      </c>
      <c r="K20" s="17">
        <f t="shared" si="3"/>
        <v>2538.8</v>
      </c>
      <c r="L20" s="17">
        <f>SUM(L21:L22)</f>
        <v>0</v>
      </c>
      <c r="M20" s="17">
        <f>SUM(M21:M22)</f>
        <v>20</v>
      </c>
      <c r="N20" s="17">
        <f>SUM(N21:N22)</f>
        <v>2518.8</v>
      </c>
    </row>
    <row r="21" spans="1:14" ht="25.5">
      <c r="A21" s="3" t="s">
        <v>20</v>
      </c>
      <c r="B21" s="4" t="s">
        <v>21</v>
      </c>
      <c r="C21" s="17">
        <f t="shared" si="4"/>
        <v>2091.2</v>
      </c>
      <c r="D21" s="5"/>
      <c r="E21" s="5">
        <v>0</v>
      </c>
      <c r="F21" s="5">
        <v>2091.2</v>
      </c>
      <c r="G21" s="17">
        <f t="shared" si="2"/>
        <v>2303</v>
      </c>
      <c r="H21" s="5"/>
      <c r="I21" s="5">
        <v>0</v>
      </c>
      <c r="J21" s="5">
        <v>2303</v>
      </c>
      <c r="K21" s="17">
        <f t="shared" si="3"/>
        <v>2518.8</v>
      </c>
      <c r="L21" s="5"/>
      <c r="M21" s="5">
        <v>0</v>
      </c>
      <c r="N21" s="5">
        <v>2518.8</v>
      </c>
    </row>
    <row r="22" spans="1:14" ht="25.5">
      <c r="A22" s="3" t="s">
        <v>22</v>
      </c>
      <c r="B22" s="4" t="s">
        <v>23</v>
      </c>
      <c r="C22" s="17">
        <f t="shared" si="4"/>
        <v>20</v>
      </c>
      <c r="D22" s="5"/>
      <c r="E22" s="5">
        <v>20</v>
      </c>
      <c r="F22" s="5">
        <v>0</v>
      </c>
      <c r="G22" s="17">
        <f t="shared" si="2"/>
        <v>20</v>
      </c>
      <c r="H22" s="5"/>
      <c r="I22" s="5">
        <v>20</v>
      </c>
      <c r="J22" s="5">
        <v>0</v>
      </c>
      <c r="K22" s="17">
        <f t="shared" si="3"/>
        <v>20</v>
      </c>
      <c r="L22" s="5"/>
      <c r="M22" s="5">
        <v>20</v>
      </c>
      <c r="N22" s="5">
        <v>0</v>
      </c>
    </row>
    <row r="23" spans="1:14" ht="25.5">
      <c r="A23" s="15" t="s">
        <v>24</v>
      </c>
      <c r="B23" s="16" t="s">
        <v>25</v>
      </c>
      <c r="C23" s="17">
        <f t="shared" si="4"/>
        <v>1336</v>
      </c>
      <c r="D23" s="17">
        <f>SUM(D24:D25)</f>
        <v>0</v>
      </c>
      <c r="E23" s="17">
        <f>SUM(E24:E25)</f>
        <v>70</v>
      </c>
      <c r="F23" s="17">
        <f>SUM(F24:F25)</f>
        <v>1266</v>
      </c>
      <c r="G23" s="17">
        <f t="shared" si="2"/>
        <v>1302</v>
      </c>
      <c r="H23" s="17">
        <f>SUM(H24:H25)</f>
        <v>0</v>
      </c>
      <c r="I23" s="17">
        <f>SUM(I24:I25)</f>
        <v>70</v>
      </c>
      <c r="J23" s="17">
        <f>SUM(J24:J25)</f>
        <v>1232</v>
      </c>
      <c r="K23" s="17">
        <f t="shared" si="3"/>
        <v>1298</v>
      </c>
      <c r="L23" s="17">
        <f>SUM(L24:L25)</f>
        <v>0</v>
      </c>
      <c r="M23" s="17">
        <f>SUM(M24:M25)</f>
        <v>70</v>
      </c>
      <c r="N23" s="17">
        <f>SUM(N24:N25)</f>
        <v>1228</v>
      </c>
    </row>
    <row r="24" spans="1:14" ht="15.75">
      <c r="A24" s="3" t="s">
        <v>26</v>
      </c>
      <c r="B24" s="10" t="s">
        <v>103</v>
      </c>
      <c r="C24" s="17">
        <f t="shared" si="4"/>
        <v>20</v>
      </c>
      <c r="D24" s="5"/>
      <c r="E24" s="5">
        <v>20</v>
      </c>
      <c r="F24" s="5">
        <v>0</v>
      </c>
      <c r="G24" s="17">
        <f t="shared" si="2"/>
        <v>20</v>
      </c>
      <c r="H24" s="5"/>
      <c r="I24" s="5">
        <v>20</v>
      </c>
      <c r="J24" s="5">
        <v>0</v>
      </c>
      <c r="K24" s="17">
        <f t="shared" si="3"/>
        <v>20</v>
      </c>
      <c r="L24" s="5"/>
      <c r="M24" s="5">
        <v>20</v>
      </c>
      <c r="N24" s="5">
        <v>0</v>
      </c>
    </row>
    <row r="25" spans="1:14" ht="51">
      <c r="A25" s="3" t="s">
        <v>81</v>
      </c>
      <c r="B25" s="10" t="s">
        <v>104</v>
      </c>
      <c r="C25" s="17">
        <f t="shared" si="4"/>
        <v>1316</v>
      </c>
      <c r="D25" s="5"/>
      <c r="E25" s="5">
        <v>50</v>
      </c>
      <c r="F25" s="5">
        <v>1266</v>
      </c>
      <c r="G25" s="17">
        <f t="shared" si="2"/>
        <v>1282</v>
      </c>
      <c r="H25" s="5"/>
      <c r="I25" s="5">
        <v>50</v>
      </c>
      <c r="J25" s="5">
        <v>1232</v>
      </c>
      <c r="K25" s="17">
        <f t="shared" si="3"/>
        <v>1278</v>
      </c>
      <c r="L25" s="5"/>
      <c r="M25" s="5">
        <v>50</v>
      </c>
      <c r="N25" s="5">
        <v>1228</v>
      </c>
    </row>
    <row r="26" spans="1:14" ht="15.75">
      <c r="A26" s="15" t="s">
        <v>27</v>
      </c>
      <c r="B26" s="16" t="s">
        <v>28</v>
      </c>
      <c r="C26" s="17">
        <f t="shared" si="4"/>
        <v>153669.2</v>
      </c>
      <c r="D26" s="17">
        <f>SUM(D27:D29)</f>
        <v>83740</v>
      </c>
      <c r="E26" s="17">
        <f>SUM(E27:E29)</f>
        <v>116763.2</v>
      </c>
      <c r="F26" s="17">
        <f>SUM(F27:F29)</f>
        <v>120646</v>
      </c>
      <c r="G26" s="17">
        <f t="shared" si="2"/>
        <v>67725.70000000001</v>
      </c>
      <c r="H26" s="17">
        <f>SUM(H27:H29)</f>
        <v>12700</v>
      </c>
      <c r="I26" s="17">
        <f>SUM(I27:I29)</f>
        <v>33823.8</v>
      </c>
      <c r="J26" s="17">
        <f>SUM(J27:J29)</f>
        <v>46601.9</v>
      </c>
      <c r="K26" s="17">
        <f t="shared" si="3"/>
        <v>69199.1</v>
      </c>
      <c r="L26" s="17">
        <f>SUM(L27:L29)</f>
        <v>12700</v>
      </c>
      <c r="M26" s="17">
        <f>SUM(M27:M29)</f>
        <v>34179.6</v>
      </c>
      <c r="N26" s="17">
        <f>N27+N28+N29</f>
        <v>47719.5</v>
      </c>
    </row>
    <row r="27" spans="1:14" ht="15.75">
      <c r="A27" s="3" t="s">
        <v>87</v>
      </c>
      <c r="B27" s="4" t="s">
        <v>88</v>
      </c>
      <c r="C27" s="17">
        <f t="shared" si="4"/>
        <v>473.5</v>
      </c>
      <c r="D27" s="5"/>
      <c r="E27" s="5">
        <v>143.5</v>
      </c>
      <c r="F27" s="5">
        <v>330</v>
      </c>
      <c r="G27" s="17">
        <f t="shared" si="2"/>
        <v>473.5</v>
      </c>
      <c r="H27" s="5"/>
      <c r="I27" s="5">
        <v>143.5</v>
      </c>
      <c r="J27" s="5">
        <v>330</v>
      </c>
      <c r="K27" s="17">
        <f t="shared" si="3"/>
        <v>473.5</v>
      </c>
      <c r="L27" s="5"/>
      <c r="M27" s="5">
        <v>143.5</v>
      </c>
      <c r="N27" s="5">
        <v>330</v>
      </c>
    </row>
    <row r="28" spans="1:14" ht="14.25" customHeight="1">
      <c r="A28" s="3" t="s">
        <v>82</v>
      </c>
      <c r="B28" s="4" t="s">
        <v>111</v>
      </c>
      <c r="C28" s="17">
        <f t="shared" si="4"/>
        <v>152690.7</v>
      </c>
      <c r="D28" s="5">
        <v>83740</v>
      </c>
      <c r="E28" s="5">
        <v>116169.7</v>
      </c>
      <c r="F28" s="5">
        <v>120261</v>
      </c>
      <c r="G28" s="17">
        <f t="shared" si="2"/>
        <v>64761.3</v>
      </c>
      <c r="H28" s="5">
        <v>12700</v>
      </c>
      <c r="I28" s="5">
        <v>31244.4</v>
      </c>
      <c r="J28" s="5">
        <v>46216.9</v>
      </c>
      <c r="K28" s="17">
        <f t="shared" si="3"/>
        <v>66234.7</v>
      </c>
      <c r="L28" s="5">
        <v>12700</v>
      </c>
      <c r="M28" s="5">
        <v>31600.2</v>
      </c>
      <c r="N28" s="5">
        <v>47334.5</v>
      </c>
    </row>
    <row r="29" spans="1:14" ht="25.5">
      <c r="A29" s="3" t="s">
        <v>29</v>
      </c>
      <c r="B29" s="4" t="s">
        <v>30</v>
      </c>
      <c r="C29" s="17">
        <f t="shared" si="4"/>
        <v>505</v>
      </c>
      <c r="D29" s="5"/>
      <c r="E29" s="5">
        <v>450</v>
      </c>
      <c r="F29" s="5">
        <v>55</v>
      </c>
      <c r="G29" s="17">
        <f t="shared" si="2"/>
        <v>2490.9</v>
      </c>
      <c r="H29" s="5"/>
      <c r="I29" s="5">
        <v>2435.9</v>
      </c>
      <c r="J29" s="5">
        <v>55</v>
      </c>
      <c r="K29" s="17">
        <f t="shared" si="3"/>
        <v>2490.9</v>
      </c>
      <c r="L29" s="5"/>
      <c r="M29" s="5">
        <v>2435.9</v>
      </c>
      <c r="N29" s="5">
        <v>55</v>
      </c>
    </row>
    <row r="30" spans="1:14" ht="22.5" customHeight="1">
      <c r="A30" s="15" t="s">
        <v>31</v>
      </c>
      <c r="B30" s="16" t="s">
        <v>32</v>
      </c>
      <c r="C30" s="17">
        <f t="shared" si="4"/>
        <v>54751.7</v>
      </c>
      <c r="D30" s="17">
        <f>SUM(D31:D33)</f>
        <v>6111.3</v>
      </c>
      <c r="E30" s="17">
        <f>SUM(E31:E33)</f>
        <v>10658.3</v>
      </c>
      <c r="F30" s="17">
        <f>SUM(F31:F33)</f>
        <v>50204.7</v>
      </c>
      <c r="G30" s="17">
        <f t="shared" si="2"/>
        <v>50052.3</v>
      </c>
      <c r="H30" s="17">
        <f>SUM(H31:H33)</f>
        <v>6111.3</v>
      </c>
      <c r="I30" s="17">
        <f>SUM(I31:I33)</f>
        <v>10967.900000000001</v>
      </c>
      <c r="J30" s="17">
        <f>SUM(J31:J33)</f>
        <v>45195.700000000004</v>
      </c>
      <c r="K30" s="17">
        <f t="shared" si="3"/>
        <v>50947.09999999999</v>
      </c>
      <c r="L30" s="17">
        <f>SUM(L31:L33)</f>
        <v>6111.3</v>
      </c>
      <c r="M30" s="17">
        <f>SUM(M31:M33)</f>
        <v>11002.2</v>
      </c>
      <c r="N30" s="17">
        <f>SUM(N31:N33)</f>
        <v>46056.2</v>
      </c>
    </row>
    <row r="31" spans="1:14" ht="15.75">
      <c r="A31" s="3" t="s">
        <v>33</v>
      </c>
      <c r="B31" s="4" t="s">
        <v>34</v>
      </c>
      <c r="C31" s="17">
        <f t="shared" si="4"/>
        <v>320.2</v>
      </c>
      <c r="D31" s="5"/>
      <c r="E31" s="5">
        <v>0</v>
      </c>
      <c r="F31" s="5">
        <v>320.2</v>
      </c>
      <c r="G31" s="17">
        <f t="shared" si="2"/>
        <v>320.2</v>
      </c>
      <c r="H31" s="5"/>
      <c r="I31" s="5">
        <v>0</v>
      </c>
      <c r="J31" s="5">
        <v>320.2</v>
      </c>
      <c r="K31" s="17">
        <f t="shared" si="3"/>
        <v>320.2</v>
      </c>
      <c r="L31" s="5"/>
      <c r="M31" s="5">
        <v>0</v>
      </c>
      <c r="N31" s="5">
        <v>320.2</v>
      </c>
    </row>
    <row r="32" spans="1:14" ht="15.75">
      <c r="A32" s="3" t="s">
        <v>35</v>
      </c>
      <c r="B32" s="4" t="s">
        <v>36</v>
      </c>
      <c r="C32" s="17">
        <f t="shared" si="4"/>
        <v>10979.8</v>
      </c>
      <c r="D32" s="5"/>
      <c r="E32" s="5">
        <v>4547</v>
      </c>
      <c r="F32" s="5">
        <v>6432.8</v>
      </c>
      <c r="G32" s="17">
        <f>SUM(I32:J32)-H32</f>
        <v>9062.3</v>
      </c>
      <c r="H32" s="5"/>
      <c r="I32" s="5">
        <v>4856.6</v>
      </c>
      <c r="J32" s="5">
        <v>4205.7</v>
      </c>
      <c r="K32" s="17">
        <f t="shared" si="3"/>
        <v>9020.9</v>
      </c>
      <c r="L32" s="5"/>
      <c r="M32" s="5">
        <v>4890.9</v>
      </c>
      <c r="N32" s="5">
        <v>4130</v>
      </c>
    </row>
    <row r="33" spans="1:14" ht="15.75">
      <c r="A33" s="3" t="s">
        <v>37</v>
      </c>
      <c r="B33" s="4" t="s">
        <v>38</v>
      </c>
      <c r="C33" s="17">
        <f t="shared" si="4"/>
        <v>43451.7</v>
      </c>
      <c r="D33" s="5">
        <v>6111.3</v>
      </c>
      <c r="E33" s="5">
        <v>6111.3</v>
      </c>
      <c r="F33" s="5">
        <v>43451.7</v>
      </c>
      <c r="G33" s="17">
        <f t="shared" si="2"/>
        <v>40669.8</v>
      </c>
      <c r="H33" s="5">
        <v>6111.3</v>
      </c>
      <c r="I33" s="5">
        <v>6111.3</v>
      </c>
      <c r="J33" s="5">
        <v>40669.8</v>
      </c>
      <c r="K33" s="17">
        <f t="shared" si="3"/>
        <v>41606</v>
      </c>
      <c r="L33" s="5">
        <v>6111.3</v>
      </c>
      <c r="M33" s="5">
        <v>6111.3</v>
      </c>
      <c r="N33" s="5">
        <v>41606</v>
      </c>
    </row>
    <row r="34" spans="1:14" ht="15.75">
      <c r="A34" s="15" t="s">
        <v>39</v>
      </c>
      <c r="B34" s="16" t="s">
        <v>40</v>
      </c>
      <c r="C34" s="17">
        <f t="shared" si="4"/>
        <v>835</v>
      </c>
      <c r="D34" s="5"/>
      <c r="E34" s="17">
        <f>SUM(E35)</f>
        <v>835</v>
      </c>
      <c r="F34" s="17">
        <f>SUM(F35)</f>
        <v>0</v>
      </c>
      <c r="G34" s="17">
        <f t="shared" si="2"/>
        <v>860</v>
      </c>
      <c r="H34" s="5"/>
      <c r="I34" s="17">
        <f>SUM(I35)</f>
        <v>860</v>
      </c>
      <c r="J34" s="17">
        <f>SUM(J35)</f>
        <v>0</v>
      </c>
      <c r="K34" s="17">
        <f t="shared" si="3"/>
        <v>870</v>
      </c>
      <c r="L34" s="5"/>
      <c r="M34" s="17">
        <f>SUM(M35)</f>
        <v>870</v>
      </c>
      <c r="N34" s="17">
        <f>SUM(N35)</f>
        <v>0</v>
      </c>
    </row>
    <row r="35" spans="1:14" ht="25.5">
      <c r="A35" s="3" t="s">
        <v>41</v>
      </c>
      <c r="B35" s="4" t="s">
        <v>42</v>
      </c>
      <c r="C35" s="17">
        <f t="shared" si="4"/>
        <v>835</v>
      </c>
      <c r="D35" s="5"/>
      <c r="E35" s="5">
        <v>835</v>
      </c>
      <c r="F35" s="5">
        <v>0</v>
      </c>
      <c r="G35" s="17">
        <f t="shared" si="2"/>
        <v>860</v>
      </c>
      <c r="H35" s="5"/>
      <c r="I35" s="5">
        <v>860</v>
      </c>
      <c r="J35" s="5">
        <v>0</v>
      </c>
      <c r="K35" s="17">
        <f t="shared" si="3"/>
        <v>870</v>
      </c>
      <c r="L35" s="5"/>
      <c r="M35" s="5">
        <v>870</v>
      </c>
      <c r="N35" s="5">
        <v>0</v>
      </c>
    </row>
    <row r="36" spans="1:14" ht="18" customHeight="1">
      <c r="A36" s="15" t="s">
        <v>43</v>
      </c>
      <c r="B36" s="16" t="s">
        <v>44</v>
      </c>
      <c r="C36" s="17">
        <f t="shared" si="4"/>
        <v>397689.90400000004</v>
      </c>
      <c r="D36" s="17">
        <f>SUM(D37:D41)</f>
        <v>0</v>
      </c>
      <c r="E36" s="17">
        <f>SUM(E37:E41)</f>
        <v>382315.204</v>
      </c>
      <c r="F36" s="17">
        <f>F37+F38+F39+F40+F41</f>
        <v>15374.7</v>
      </c>
      <c r="G36" s="17">
        <f t="shared" si="2"/>
        <v>349871.14999999997</v>
      </c>
      <c r="H36" s="17">
        <f>SUM(H37:H41)</f>
        <v>0</v>
      </c>
      <c r="I36" s="17">
        <f>SUM(I37:I41)</f>
        <v>334241.85</v>
      </c>
      <c r="J36" s="17">
        <f>SUM(J37:J41)</f>
        <v>15629.3</v>
      </c>
      <c r="K36" s="17">
        <f t="shared" si="3"/>
        <v>253226.714</v>
      </c>
      <c r="L36" s="17">
        <f>SUM(L37:L41)</f>
        <v>0</v>
      </c>
      <c r="M36" s="17">
        <f>SUM(M37:M41)</f>
        <v>237787.714</v>
      </c>
      <c r="N36" s="17">
        <f>SUM(N37:N41)</f>
        <v>15439</v>
      </c>
    </row>
    <row r="37" spans="1:14" ht="15.75">
      <c r="A37" s="3" t="s">
        <v>45</v>
      </c>
      <c r="B37" s="4" t="s">
        <v>46</v>
      </c>
      <c r="C37" s="17">
        <f t="shared" si="4"/>
        <v>41507.474</v>
      </c>
      <c r="D37" s="5"/>
      <c r="E37" s="5">
        <v>41507.474</v>
      </c>
      <c r="F37" s="5">
        <v>0</v>
      </c>
      <c r="G37" s="17">
        <f t="shared" si="2"/>
        <v>40720.3</v>
      </c>
      <c r="H37" s="5"/>
      <c r="I37" s="5">
        <v>40720.3</v>
      </c>
      <c r="J37" s="5">
        <v>0</v>
      </c>
      <c r="K37" s="17">
        <f t="shared" si="3"/>
        <v>40686.174</v>
      </c>
      <c r="L37" s="5"/>
      <c r="M37" s="5">
        <v>40686.174</v>
      </c>
      <c r="N37" s="5">
        <v>0</v>
      </c>
    </row>
    <row r="38" spans="1:14" ht="15.75">
      <c r="A38" s="3" t="s">
        <v>47</v>
      </c>
      <c r="B38" s="4" t="s">
        <v>48</v>
      </c>
      <c r="C38" s="17">
        <f t="shared" si="4"/>
        <v>320377.53</v>
      </c>
      <c r="D38" s="5"/>
      <c r="E38" s="5">
        <v>320377.53</v>
      </c>
      <c r="F38" s="5">
        <v>0</v>
      </c>
      <c r="G38" s="17">
        <f t="shared" si="2"/>
        <v>274002.35</v>
      </c>
      <c r="H38" s="5"/>
      <c r="I38" s="5">
        <v>274002.35</v>
      </c>
      <c r="J38" s="5">
        <v>0</v>
      </c>
      <c r="K38" s="17">
        <f t="shared" si="3"/>
        <v>177582.34</v>
      </c>
      <c r="L38" s="5"/>
      <c r="M38" s="5">
        <v>177582.34</v>
      </c>
      <c r="N38" s="5">
        <v>0</v>
      </c>
    </row>
    <row r="39" spans="1:14" ht="15.75">
      <c r="A39" s="3" t="s">
        <v>94</v>
      </c>
      <c r="B39" s="4" t="s">
        <v>95</v>
      </c>
      <c r="C39" s="17">
        <f t="shared" si="4"/>
        <v>11835.2</v>
      </c>
      <c r="D39" s="5"/>
      <c r="E39" s="5">
        <v>11835.2</v>
      </c>
      <c r="F39" s="5">
        <v>0</v>
      </c>
      <c r="G39" s="17">
        <f t="shared" si="2"/>
        <v>10924.2</v>
      </c>
      <c r="H39" s="5"/>
      <c r="I39" s="5">
        <v>10924.2</v>
      </c>
      <c r="J39" s="5">
        <v>0</v>
      </c>
      <c r="K39" s="17">
        <f t="shared" si="3"/>
        <v>10924.2</v>
      </c>
      <c r="L39" s="5"/>
      <c r="M39" s="5">
        <v>10924.2</v>
      </c>
      <c r="N39" s="5">
        <v>0</v>
      </c>
    </row>
    <row r="40" spans="1:14" ht="15.75">
      <c r="A40" s="6" t="s">
        <v>49</v>
      </c>
      <c r="B40" s="7" t="s">
        <v>105</v>
      </c>
      <c r="C40" s="17">
        <f t="shared" si="4"/>
        <v>20034.7</v>
      </c>
      <c r="D40" s="8"/>
      <c r="E40" s="8">
        <v>4660</v>
      </c>
      <c r="F40" s="8">
        <v>15374.7</v>
      </c>
      <c r="G40" s="17">
        <f t="shared" si="2"/>
        <v>20289.3</v>
      </c>
      <c r="H40" s="8"/>
      <c r="I40" s="8">
        <v>4660</v>
      </c>
      <c r="J40" s="8">
        <v>15629.3</v>
      </c>
      <c r="K40" s="17">
        <f t="shared" si="3"/>
        <v>20099</v>
      </c>
      <c r="L40" s="8"/>
      <c r="M40" s="8">
        <v>4660</v>
      </c>
      <c r="N40" s="8">
        <v>15439</v>
      </c>
    </row>
    <row r="41" spans="1:14" ht="15.75">
      <c r="A41" s="3" t="s">
        <v>50</v>
      </c>
      <c r="B41" s="4" t="s">
        <v>51</v>
      </c>
      <c r="C41" s="17">
        <f t="shared" si="4"/>
        <v>3935</v>
      </c>
      <c r="D41" s="5"/>
      <c r="E41" s="5">
        <v>3935</v>
      </c>
      <c r="F41" s="5">
        <v>0</v>
      </c>
      <c r="G41" s="17">
        <f t="shared" si="2"/>
        <v>3935</v>
      </c>
      <c r="H41" s="5"/>
      <c r="I41" s="5">
        <v>3935</v>
      </c>
      <c r="J41" s="5">
        <v>0</v>
      </c>
      <c r="K41" s="17">
        <f t="shared" si="3"/>
        <v>3935</v>
      </c>
      <c r="L41" s="5"/>
      <c r="M41" s="5">
        <v>3935</v>
      </c>
      <c r="N41" s="5">
        <v>0</v>
      </c>
    </row>
    <row r="42" spans="1:14" ht="15.75">
      <c r="A42" s="15" t="s">
        <v>52</v>
      </c>
      <c r="B42" s="16" t="s">
        <v>53</v>
      </c>
      <c r="C42" s="17">
        <f t="shared" si="4"/>
        <v>26667.4</v>
      </c>
      <c r="D42" s="17">
        <f>SUM(D43:D45)</f>
        <v>3000</v>
      </c>
      <c r="E42" s="17">
        <f>SUM(E43:E45)</f>
        <v>12340</v>
      </c>
      <c r="F42" s="17">
        <f>SUM(F43:F45)</f>
        <v>17327.4</v>
      </c>
      <c r="G42" s="17">
        <f t="shared" si="2"/>
        <v>26412.9</v>
      </c>
      <c r="H42" s="17">
        <f>SUM(H43:H45)</f>
        <v>3000</v>
      </c>
      <c r="I42" s="17">
        <f>SUM(I43:I45)</f>
        <v>12340</v>
      </c>
      <c r="J42" s="17">
        <f>SUM(J43:J45)</f>
        <v>17072.9</v>
      </c>
      <c r="K42" s="17">
        <f t="shared" si="3"/>
        <v>25324.9</v>
      </c>
      <c r="L42" s="17">
        <f>SUM(L43:L45)</f>
        <v>3000</v>
      </c>
      <c r="M42" s="17">
        <f>SUM(M43:M45)</f>
        <v>12340</v>
      </c>
      <c r="N42" s="17">
        <f>SUM(N43:N45)</f>
        <v>15984.9</v>
      </c>
    </row>
    <row r="43" spans="1:14" ht="15.75">
      <c r="A43" s="3" t="s">
        <v>54</v>
      </c>
      <c r="B43" s="4" t="s">
        <v>55</v>
      </c>
      <c r="C43" s="17">
        <f t="shared" si="4"/>
        <v>26174.100000000002</v>
      </c>
      <c r="D43" s="5">
        <v>3000</v>
      </c>
      <c r="E43" s="5">
        <v>11846.7</v>
      </c>
      <c r="F43" s="5">
        <v>17327.4</v>
      </c>
      <c r="G43" s="17">
        <f t="shared" si="2"/>
        <v>25919.600000000002</v>
      </c>
      <c r="H43" s="5">
        <v>3000</v>
      </c>
      <c r="I43" s="5">
        <v>11846.7</v>
      </c>
      <c r="J43" s="5">
        <v>17072.9</v>
      </c>
      <c r="K43" s="17">
        <f t="shared" si="3"/>
        <v>24831.6</v>
      </c>
      <c r="L43" s="5">
        <v>3000</v>
      </c>
      <c r="M43" s="5">
        <v>11846.7</v>
      </c>
      <c r="N43" s="5">
        <v>15984.9</v>
      </c>
    </row>
    <row r="44" spans="1:14" ht="15.75">
      <c r="A44" s="3" t="s">
        <v>56</v>
      </c>
      <c r="B44" s="4" t="s">
        <v>57</v>
      </c>
      <c r="C44" s="17">
        <f t="shared" si="4"/>
        <v>493.3</v>
      </c>
      <c r="D44" s="5"/>
      <c r="E44" s="5">
        <v>493.3</v>
      </c>
      <c r="F44" s="5">
        <v>0</v>
      </c>
      <c r="G44" s="17">
        <f t="shared" si="2"/>
        <v>493.3</v>
      </c>
      <c r="H44" s="5"/>
      <c r="I44" s="5">
        <v>493.3</v>
      </c>
      <c r="J44" s="5">
        <v>0</v>
      </c>
      <c r="K44" s="17">
        <f t="shared" si="3"/>
        <v>493.3</v>
      </c>
      <c r="L44" s="5"/>
      <c r="M44" s="5">
        <v>493.3</v>
      </c>
      <c r="N44" s="5">
        <v>0</v>
      </c>
    </row>
    <row r="45" spans="1:14" ht="25.5" hidden="1">
      <c r="A45" s="3" t="s">
        <v>77</v>
      </c>
      <c r="B45" s="4" t="s">
        <v>78</v>
      </c>
      <c r="C45" s="17">
        <f t="shared" si="4"/>
        <v>0</v>
      </c>
      <c r="D45" s="5"/>
      <c r="E45" s="5">
        <v>0</v>
      </c>
      <c r="F45" s="5">
        <v>0</v>
      </c>
      <c r="G45" s="17">
        <f t="shared" si="2"/>
        <v>0</v>
      </c>
      <c r="H45" s="5"/>
      <c r="I45" s="5">
        <v>0</v>
      </c>
      <c r="J45" s="5">
        <v>0</v>
      </c>
      <c r="K45" s="17">
        <f t="shared" si="3"/>
        <v>0</v>
      </c>
      <c r="L45" s="5"/>
      <c r="M45" s="5">
        <v>0</v>
      </c>
      <c r="N45" s="5">
        <v>0</v>
      </c>
    </row>
    <row r="46" spans="1:14" ht="15.75" hidden="1">
      <c r="A46" s="15" t="s">
        <v>58</v>
      </c>
      <c r="B46" s="16" t="s">
        <v>59</v>
      </c>
      <c r="C46" s="17">
        <f t="shared" si="4"/>
        <v>0</v>
      </c>
      <c r="D46" s="5"/>
      <c r="E46" s="17">
        <f>SUM(E47:E48)</f>
        <v>0</v>
      </c>
      <c r="F46" s="17">
        <f>SUM(F47:F48)</f>
        <v>0</v>
      </c>
      <c r="G46" s="17">
        <f t="shared" si="2"/>
        <v>0</v>
      </c>
      <c r="H46" s="5"/>
      <c r="I46" s="17">
        <f>SUM(I47:I48)</f>
        <v>0</v>
      </c>
      <c r="J46" s="17">
        <f>SUM(J47:J48)</f>
        <v>0</v>
      </c>
      <c r="K46" s="17">
        <f t="shared" si="3"/>
        <v>0</v>
      </c>
      <c r="L46" s="5"/>
      <c r="M46" s="17">
        <f>SUM(M47:M48)</f>
        <v>0</v>
      </c>
      <c r="N46" s="17">
        <f>SUM(N47:N48)</f>
        <v>0</v>
      </c>
    </row>
    <row r="47" spans="1:14" ht="21" customHeight="1" hidden="1">
      <c r="A47" s="3" t="s">
        <v>60</v>
      </c>
      <c r="B47" s="4" t="s">
        <v>61</v>
      </c>
      <c r="C47" s="17">
        <f t="shared" si="4"/>
        <v>0</v>
      </c>
      <c r="D47" s="5"/>
      <c r="E47" s="5">
        <v>0</v>
      </c>
      <c r="F47" s="5">
        <v>0</v>
      </c>
      <c r="G47" s="17">
        <f t="shared" si="2"/>
        <v>0</v>
      </c>
      <c r="H47" s="5"/>
      <c r="I47" s="5">
        <v>0</v>
      </c>
      <c r="J47" s="5">
        <v>0</v>
      </c>
      <c r="K47" s="17">
        <f t="shared" si="3"/>
        <v>0</v>
      </c>
      <c r="L47" s="5"/>
      <c r="M47" s="5">
        <v>0</v>
      </c>
      <c r="N47" s="5">
        <v>0</v>
      </c>
    </row>
    <row r="48" spans="1:14" ht="15.75" customHeight="1" hidden="1">
      <c r="A48" s="3" t="s">
        <v>62</v>
      </c>
      <c r="B48" s="4" t="s">
        <v>63</v>
      </c>
      <c r="C48" s="17">
        <f t="shared" si="4"/>
        <v>0</v>
      </c>
      <c r="D48" s="5"/>
      <c r="E48" s="5">
        <v>0</v>
      </c>
      <c r="F48" s="5">
        <v>0</v>
      </c>
      <c r="G48" s="17">
        <f t="shared" si="2"/>
        <v>0</v>
      </c>
      <c r="H48" s="5"/>
      <c r="I48" s="5">
        <v>0</v>
      </c>
      <c r="J48" s="5">
        <v>0</v>
      </c>
      <c r="K48" s="17">
        <f t="shared" si="3"/>
        <v>0</v>
      </c>
      <c r="L48" s="5"/>
      <c r="M48" s="5">
        <v>0</v>
      </c>
      <c r="N48" s="5">
        <v>0</v>
      </c>
    </row>
    <row r="49" spans="1:14" ht="15.75">
      <c r="A49" s="15">
        <v>1000</v>
      </c>
      <c r="B49" s="16" t="s">
        <v>64</v>
      </c>
      <c r="C49" s="17">
        <f t="shared" si="4"/>
        <v>29913.700000000004</v>
      </c>
      <c r="D49" s="17">
        <f>SUM(D50:D53)</f>
        <v>0</v>
      </c>
      <c r="E49" s="17">
        <f>SUM(E50:E53)</f>
        <v>27587.200000000004</v>
      </c>
      <c r="F49" s="17">
        <f>SUM(F50:F53)</f>
        <v>2326.5</v>
      </c>
      <c r="G49" s="17">
        <f t="shared" si="2"/>
        <v>34281.899999999994</v>
      </c>
      <c r="H49" s="17">
        <f>SUM(H50:H53)</f>
        <v>0</v>
      </c>
      <c r="I49" s="17">
        <f>SUM(I50:I53)</f>
        <v>31878.699999999997</v>
      </c>
      <c r="J49" s="17">
        <f>SUM(J50:J53)</f>
        <v>2403.2</v>
      </c>
      <c r="K49" s="17">
        <f t="shared" si="3"/>
        <v>29267.06</v>
      </c>
      <c r="L49" s="17">
        <f>SUM(L50:L53)</f>
        <v>0</v>
      </c>
      <c r="M49" s="17">
        <f>SUM(M50:M53)</f>
        <v>27025.56</v>
      </c>
      <c r="N49" s="17">
        <f>SUM(N50:N53)</f>
        <v>2241.5</v>
      </c>
    </row>
    <row r="50" spans="1:14" ht="15.75">
      <c r="A50" s="3">
        <v>1001</v>
      </c>
      <c r="B50" s="4" t="s">
        <v>65</v>
      </c>
      <c r="C50" s="17">
        <f t="shared" si="4"/>
        <v>7326.5</v>
      </c>
      <c r="D50" s="5"/>
      <c r="E50" s="5">
        <v>5000</v>
      </c>
      <c r="F50" s="5">
        <v>2326.5</v>
      </c>
      <c r="G50" s="17">
        <f t="shared" si="2"/>
        <v>7403.2</v>
      </c>
      <c r="H50" s="5"/>
      <c r="I50" s="5">
        <v>5000</v>
      </c>
      <c r="J50" s="5">
        <v>2403.2</v>
      </c>
      <c r="K50" s="17">
        <f t="shared" si="3"/>
        <v>7241.5</v>
      </c>
      <c r="L50" s="5"/>
      <c r="M50" s="5">
        <v>5000</v>
      </c>
      <c r="N50" s="5">
        <v>2241.5</v>
      </c>
    </row>
    <row r="51" spans="1:14" ht="15.75">
      <c r="A51" s="3">
        <v>1003</v>
      </c>
      <c r="B51" s="4" t="s">
        <v>66</v>
      </c>
      <c r="C51" s="17">
        <f t="shared" si="4"/>
        <v>12653.9</v>
      </c>
      <c r="D51" s="5"/>
      <c r="E51" s="5">
        <v>12653.9</v>
      </c>
      <c r="F51" s="5"/>
      <c r="G51" s="17">
        <f t="shared" si="2"/>
        <v>16468.8</v>
      </c>
      <c r="H51" s="5"/>
      <c r="I51" s="5">
        <v>16468.8</v>
      </c>
      <c r="J51" s="5"/>
      <c r="K51" s="17">
        <f t="shared" si="3"/>
        <v>11579.9</v>
      </c>
      <c r="L51" s="5"/>
      <c r="M51" s="5">
        <v>11579.9</v>
      </c>
      <c r="N51" s="5"/>
    </row>
    <row r="52" spans="1:14" ht="15.75">
      <c r="A52" s="6">
        <v>1004</v>
      </c>
      <c r="B52" s="7" t="s">
        <v>107</v>
      </c>
      <c r="C52" s="17">
        <f t="shared" si="4"/>
        <v>8960.4</v>
      </c>
      <c r="D52" s="5"/>
      <c r="E52" s="5">
        <v>8960.4</v>
      </c>
      <c r="F52" s="5">
        <v>0</v>
      </c>
      <c r="G52" s="17">
        <f t="shared" si="2"/>
        <v>9309.9</v>
      </c>
      <c r="H52" s="5"/>
      <c r="I52" s="5">
        <v>9309.9</v>
      </c>
      <c r="J52" s="5">
        <v>0</v>
      </c>
      <c r="K52" s="17">
        <f t="shared" si="3"/>
        <v>9345.66</v>
      </c>
      <c r="L52" s="5"/>
      <c r="M52" s="5">
        <v>9345.66</v>
      </c>
      <c r="N52" s="5">
        <v>0</v>
      </c>
    </row>
    <row r="53" spans="1:14" ht="25.5">
      <c r="A53" s="6" t="s">
        <v>99</v>
      </c>
      <c r="B53" s="7" t="s">
        <v>98</v>
      </c>
      <c r="C53" s="17">
        <f t="shared" si="4"/>
        <v>972.9</v>
      </c>
      <c r="D53" s="5"/>
      <c r="E53" s="5">
        <v>972.9</v>
      </c>
      <c r="F53" s="5"/>
      <c r="G53" s="17">
        <f t="shared" si="2"/>
        <v>1100</v>
      </c>
      <c r="H53" s="5"/>
      <c r="I53" s="5">
        <v>1100</v>
      </c>
      <c r="J53" s="5"/>
      <c r="K53" s="17">
        <f t="shared" si="3"/>
        <v>1100</v>
      </c>
      <c r="L53" s="5"/>
      <c r="M53" s="5">
        <v>1100</v>
      </c>
      <c r="N53" s="5"/>
    </row>
    <row r="54" spans="1:14" ht="15.75">
      <c r="A54" s="15">
        <v>1100</v>
      </c>
      <c r="B54" s="18" t="s">
        <v>67</v>
      </c>
      <c r="C54" s="17">
        <f t="shared" si="4"/>
        <v>485</v>
      </c>
      <c r="D54" s="17">
        <f>SUM(D55:D56)</f>
        <v>0</v>
      </c>
      <c r="E54" s="17">
        <f>SUM(E55:E56)</f>
        <v>400</v>
      </c>
      <c r="F54" s="17">
        <f>SUM(F55:F56)</f>
        <v>85</v>
      </c>
      <c r="G54" s="17">
        <f t="shared" si="2"/>
        <v>462</v>
      </c>
      <c r="H54" s="17">
        <f>SUM(H55:H56)</f>
        <v>0</v>
      </c>
      <c r="I54" s="17">
        <f>SUM(I55:I56)</f>
        <v>400</v>
      </c>
      <c r="J54" s="17">
        <f>SUM(J55:J56)</f>
        <v>62</v>
      </c>
      <c r="K54" s="17">
        <f t="shared" si="3"/>
        <v>462</v>
      </c>
      <c r="L54" s="17">
        <f>SUM(L55:L56)</f>
        <v>0</v>
      </c>
      <c r="M54" s="17">
        <f>SUM(M55:M56)</f>
        <v>400</v>
      </c>
      <c r="N54" s="17">
        <f>SUM(N55:N56)</f>
        <v>62</v>
      </c>
    </row>
    <row r="55" spans="1:14" ht="15.75" hidden="1">
      <c r="A55" s="3" t="s">
        <v>100</v>
      </c>
      <c r="B55" s="9" t="s">
        <v>101</v>
      </c>
      <c r="C55" s="17">
        <f t="shared" si="4"/>
        <v>0</v>
      </c>
      <c r="D55" s="5"/>
      <c r="E55" s="5">
        <v>0</v>
      </c>
      <c r="F55" s="5">
        <v>0</v>
      </c>
      <c r="G55" s="17">
        <f t="shared" si="2"/>
        <v>0</v>
      </c>
      <c r="H55" s="5"/>
      <c r="I55" s="5">
        <v>0</v>
      </c>
      <c r="J55" s="5">
        <v>0</v>
      </c>
      <c r="K55" s="17">
        <f t="shared" si="3"/>
        <v>0</v>
      </c>
      <c r="L55" s="5"/>
      <c r="M55" s="5">
        <v>0</v>
      </c>
      <c r="N55" s="5">
        <v>0</v>
      </c>
    </row>
    <row r="56" spans="1:14" ht="15.75">
      <c r="A56" s="3" t="s">
        <v>83</v>
      </c>
      <c r="B56" s="9" t="s">
        <v>67</v>
      </c>
      <c r="C56" s="17">
        <f t="shared" si="4"/>
        <v>485</v>
      </c>
      <c r="D56" s="5"/>
      <c r="E56" s="5">
        <v>400</v>
      </c>
      <c r="F56" s="5">
        <v>85</v>
      </c>
      <c r="G56" s="17">
        <f t="shared" si="2"/>
        <v>462</v>
      </c>
      <c r="H56" s="5"/>
      <c r="I56" s="5">
        <v>400</v>
      </c>
      <c r="J56" s="5">
        <v>62</v>
      </c>
      <c r="K56" s="17">
        <f t="shared" si="3"/>
        <v>462</v>
      </c>
      <c r="L56" s="5"/>
      <c r="M56" s="5">
        <v>400</v>
      </c>
      <c r="N56" s="5">
        <v>62</v>
      </c>
    </row>
    <row r="57" spans="1:14" ht="15" customHeight="1">
      <c r="A57" s="19" t="s">
        <v>68</v>
      </c>
      <c r="B57" s="18" t="s">
        <v>69</v>
      </c>
      <c r="C57" s="17">
        <f t="shared" si="4"/>
        <v>2147.7</v>
      </c>
      <c r="D57" s="17">
        <f>SUM(D58:D59)</f>
        <v>0</v>
      </c>
      <c r="E57" s="17">
        <f>SUM(E58:E59)</f>
        <v>2147.7</v>
      </c>
      <c r="F57" s="17">
        <f>SUM(F58:F59)</f>
        <v>0</v>
      </c>
      <c r="G57" s="17">
        <f t="shared" si="2"/>
        <v>2147.7</v>
      </c>
      <c r="H57" s="17">
        <f>SUM(H58:H59)</f>
        <v>0</v>
      </c>
      <c r="I57" s="17">
        <f>SUM(I58:I59)</f>
        <v>2147.7</v>
      </c>
      <c r="J57" s="17">
        <f>SUM(J58:J59)</f>
        <v>0</v>
      </c>
      <c r="K57" s="17">
        <f t="shared" si="3"/>
        <v>2147.7</v>
      </c>
      <c r="L57" s="17">
        <f>SUM(L58:L59)</f>
        <v>0</v>
      </c>
      <c r="M57" s="17">
        <f>SUM(M58:M59)</f>
        <v>2147.7</v>
      </c>
      <c r="N57" s="17">
        <f>SUM(N58:N59)</f>
        <v>0</v>
      </c>
    </row>
    <row r="58" spans="1:14" ht="15.75" customHeight="1" hidden="1">
      <c r="A58" s="3" t="s">
        <v>85</v>
      </c>
      <c r="B58" s="4" t="s">
        <v>86</v>
      </c>
      <c r="C58" s="17">
        <f t="shared" si="4"/>
        <v>0</v>
      </c>
      <c r="D58" s="5"/>
      <c r="E58" s="5">
        <v>0</v>
      </c>
      <c r="F58" s="5">
        <v>0</v>
      </c>
      <c r="G58" s="17">
        <f t="shared" si="2"/>
        <v>0</v>
      </c>
      <c r="H58" s="5"/>
      <c r="I58" s="5">
        <v>0</v>
      </c>
      <c r="J58" s="5">
        <v>0</v>
      </c>
      <c r="K58" s="17">
        <f t="shared" si="3"/>
        <v>0</v>
      </c>
      <c r="L58" s="5"/>
      <c r="M58" s="5">
        <v>0</v>
      </c>
      <c r="N58" s="5">
        <v>0</v>
      </c>
    </row>
    <row r="59" spans="1:14" ht="15.75">
      <c r="A59" s="3" t="s">
        <v>70</v>
      </c>
      <c r="B59" s="4" t="s">
        <v>71</v>
      </c>
      <c r="C59" s="17">
        <f t="shared" si="4"/>
        <v>2147.7</v>
      </c>
      <c r="D59" s="5"/>
      <c r="E59" s="5">
        <v>2147.7</v>
      </c>
      <c r="F59" s="5">
        <v>0</v>
      </c>
      <c r="G59" s="17">
        <f t="shared" si="2"/>
        <v>2147.7</v>
      </c>
      <c r="H59" s="5"/>
      <c r="I59" s="5">
        <v>2147.7</v>
      </c>
      <c r="J59" s="5">
        <v>0</v>
      </c>
      <c r="K59" s="17">
        <f t="shared" si="3"/>
        <v>2147.7</v>
      </c>
      <c r="L59" s="5"/>
      <c r="M59" s="5">
        <v>2147.7</v>
      </c>
      <c r="N59" s="5">
        <v>0</v>
      </c>
    </row>
    <row r="60" spans="1:14" ht="25.5">
      <c r="A60" s="19" t="s">
        <v>79</v>
      </c>
      <c r="B60" s="20" t="s">
        <v>112</v>
      </c>
      <c r="C60" s="17">
        <f t="shared" si="4"/>
        <v>1376</v>
      </c>
      <c r="D60" s="5"/>
      <c r="E60" s="17">
        <f>SUM(E61:E61)</f>
        <v>1376</v>
      </c>
      <c r="F60" s="17">
        <f>SUM(F61:F61)</f>
        <v>0</v>
      </c>
      <c r="G60" s="17">
        <f t="shared" si="2"/>
        <v>920</v>
      </c>
      <c r="H60" s="5"/>
      <c r="I60" s="17">
        <f>SUM(I61:I61)</f>
        <v>920</v>
      </c>
      <c r="J60" s="17">
        <f>SUM(J61:J61)</f>
        <v>0</v>
      </c>
      <c r="K60" s="17">
        <f t="shared" si="3"/>
        <v>920</v>
      </c>
      <c r="L60" s="5"/>
      <c r="M60" s="17">
        <f>SUM(M61:M61)</f>
        <v>920</v>
      </c>
      <c r="N60" s="17">
        <f>SUM(N61:N61)</f>
        <v>0</v>
      </c>
    </row>
    <row r="61" spans="1:14" ht="25.5">
      <c r="A61" s="3" t="s">
        <v>80</v>
      </c>
      <c r="B61" s="4" t="s">
        <v>113</v>
      </c>
      <c r="C61" s="17">
        <f t="shared" si="4"/>
        <v>1376</v>
      </c>
      <c r="D61" s="5"/>
      <c r="E61" s="5">
        <v>1376</v>
      </c>
      <c r="F61" s="5">
        <v>0</v>
      </c>
      <c r="G61" s="17">
        <f t="shared" si="2"/>
        <v>920</v>
      </c>
      <c r="H61" s="5"/>
      <c r="I61" s="5">
        <v>920</v>
      </c>
      <c r="J61" s="5">
        <v>0</v>
      </c>
      <c r="K61" s="17">
        <f t="shared" si="3"/>
        <v>920</v>
      </c>
      <c r="L61" s="5"/>
      <c r="M61" s="5">
        <v>920</v>
      </c>
      <c r="N61" s="5">
        <v>0</v>
      </c>
    </row>
    <row r="62" spans="1:14" ht="38.25">
      <c r="A62" s="19" t="s">
        <v>90</v>
      </c>
      <c r="B62" s="20" t="s">
        <v>92</v>
      </c>
      <c r="C62" s="17">
        <f t="shared" si="4"/>
        <v>0</v>
      </c>
      <c r="D62" s="17">
        <f>SUM(D63:D63)</f>
        <v>30639.5</v>
      </c>
      <c r="E62" s="17">
        <f>SUM(E63:E63)</f>
        <v>27841.5</v>
      </c>
      <c r="F62" s="17">
        <f>SUM(F63:F63)</f>
        <v>2798</v>
      </c>
      <c r="G62" s="17">
        <f t="shared" si="2"/>
        <v>0</v>
      </c>
      <c r="H62" s="17">
        <f>SUM(H63:H63)</f>
        <v>17843.5</v>
      </c>
      <c r="I62" s="17">
        <f>SUM(I63:I63)</f>
        <v>17843.5</v>
      </c>
      <c r="J62" s="17">
        <f>SUM(J63:J63)</f>
        <v>0</v>
      </c>
      <c r="K62" s="17">
        <f t="shared" si="3"/>
        <v>0</v>
      </c>
      <c r="L62" s="17">
        <f>SUM(L63:L63)</f>
        <v>17843.5</v>
      </c>
      <c r="M62" s="17">
        <f>SUM(M63:M63)</f>
        <v>17843.5</v>
      </c>
      <c r="N62" s="17">
        <f>SUM(N63:N63)</f>
        <v>0</v>
      </c>
    </row>
    <row r="63" spans="1:14" ht="25.5">
      <c r="A63" s="3" t="s">
        <v>91</v>
      </c>
      <c r="B63" s="4" t="s">
        <v>93</v>
      </c>
      <c r="C63" s="17">
        <f t="shared" si="4"/>
        <v>0</v>
      </c>
      <c r="D63" s="5">
        <f>27841.5+2798</f>
        <v>30639.5</v>
      </c>
      <c r="E63" s="5">
        <v>27841.5</v>
      </c>
      <c r="F63" s="5">
        <v>2798</v>
      </c>
      <c r="G63" s="17">
        <f t="shared" si="2"/>
        <v>0</v>
      </c>
      <c r="H63" s="5">
        <v>17843.5</v>
      </c>
      <c r="I63" s="5">
        <v>17843.5</v>
      </c>
      <c r="J63" s="5">
        <v>0</v>
      </c>
      <c r="K63" s="17">
        <f t="shared" si="3"/>
        <v>0</v>
      </c>
      <c r="L63" s="5">
        <v>17843.5</v>
      </c>
      <c r="M63" s="5">
        <v>17843.5</v>
      </c>
      <c r="N63" s="5">
        <v>0</v>
      </c>
    </row>
    <row r="64" spans="1:14" ht="18.75">
      <c r="A64" s="3"/>
      <c r="B64" s="21" t="s">
        <v>72</v>
      </c>
      <c r="C64" s="17">
        <f t="shared" si="4"/>
        <v>797594.4719999998</v>
      </c>
      <c r="D64" s="17">
        <f>SUM(D10+D20+D23+D26+D30+D34+D36+D42+D46+D49+D60+D54+D57+D62)</f>
        <v>123908.8</v>
      </c>
      <c r="E64" s="17">
        <f>SUM(E10+E20+E23+E26+E30+E34+E36+E42+E46+E49+E54+E57+E60+E62)</f>
        <v>666929.0719999999</v>
      </c>
      <c r="F64" s="17">
        <f>SUM(F10+F20+F23+F26+F30+F34+F36+F42+F46+F49+F60+F54+F57)+F62</f>
        <v>254574.19999999998</v>
      </c>
      <c r="G64" s="17">
        <f t="shared" si="2"/>
        <v>662475.1099999999</v>
      </c>
      <c r="H64" s="17">
        <f>SUM(H10+H20+H23+H26+H30+H34+H36+H42+H46+H49+H60+H54+H57+H62)</f>
        <v>40072.8</v>
      </c>
      <c r="I64" s="17">
        <f>SUM(I10+I20+I23+I26+I30+I34+I36+I42+I46+I49+I54+I57+I60+I62)</f>
        <v>525748.61</v>
      </c>
      <c r="J64" s="17">
        <f>SUM(J10+J20+J23+J26+J30+J34+J36+J42+J46+J49+J60+J54+J57)</f>
        <v>176799.3</v>
      </c>
      <c r="K64" s="17">
        <f t="shared" si="3"/>
        <v>572305.96</v>
      </c>
      <c r="L64" s="17">
        <f>SUM(L10+L20+L23+L26+L30+L34+L36+L42+L46+L49+L60+L54+L57+L62)</f>
        <v>40072.8</v>
      </c>
      <c r="M64" s="17">
        <f>SUM(M10+M20+M23+M26+M30+M34+M36+M42+M46+M49+M54+M57+M60+M62)</f>
        <v>430761.56000000006</v>
      </c>
      <c r="N64" s="17">
        <f>N10+N20+N23+N26+N30+N36+N34+N42+N49+N54+N57+N60+N62</f>
        <v>181617.19999999998</v>
      </c>
    </row>
    <row r="65" spans="1:14" ht="15">
      <c r="A65" s="22"/>
      <c r="B65" s="23" t="s">
        <v>73</v>
      </c>
      <c r="C65" s="17">
        <f>SUM(E65:F65)</f>
        <v>-5377</v>
      </c>
      <c r="D65" s="5"/>
      <c r="E65" s="24">
        <v>0</v>
      </c>
      <c r="F65" s="24">
        <v>-5377</v>
      </c>
      <c r="G65" s="17">
        <f>SUM(I65:J65)</f>
        <v>-5522.6</v>
      </c>
      <c r="H65" s="5"/>
      <c r="I65" s="24">
        <v>0</v>
      </c>
      <c r="J65" s="24">
        <v>-5522.6</v>
      </c>
      <c r="K65" s="17">
        <f>SUM(M65:N65)</f>
        <v>-5773.5</v>
      </c>
      <c r="L65" s="5"/>
      <c r="M65" s="24">
        <v>0</v>
      </c>
      <c r="N65" s="24">
        <v>-5773.5</v>
      </c>
    </row>
  </sheetData>
  <sheetProtection/>
  <mergeCells count="17">
    <mergeCell ref="L8:L9"/>
    <mergeCell ref="K8:K9"/>
    <mergeCell ref="M8:N8"/>
    <mergeCell ref="M7:N7"/>
    <mergeCell ref="J1:N1"/>
    <mergeCell ref="J2:N2"/>
    <mergeCell ref="J3:N3"/>
    <mergeCell ref="J4:N4"/>
    <mergeCell ref="B6:M6"/>
    <mergeCell ref="A8:A9"/>
    <mergeCell ref="B8:B9"/>
    <mergeCell ref="C8:C9"/>
    <mergeCell ref="E8:F8"/>
    <mergeCell ref="G8:G9"/>
    <mergeCell ref="I8:J8"/>
    <mergeCell ref="D8:D9"/>
    <mergeCell ref="H8:H9"/>
  </mergeCells>
  <printOptions/>
  <pageMargins left="0.7086614173228347" right="0.7086614173228347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Венгерская</dc:creator>
  <cp:keywords/>
  <dc:description/>
  <cp:lastModifiedBy>Елена Владимировна Деткова</cp:lastModifiedBy>
  <cp:lastPrinted>2012-12-26T05:11:40Z</cp:lastPrinted>
  <dcterms:created xsi:type="dcterms:W3CDTF">2012-11-19T05:32:35Z</dcterms:created>
  <dcterms:modified xsi:type="dcterms:W3CDTF">2023-12-22T12:19:41Z</dcterms:modified>
  <cp:category/>
  <cp:version/>
  <cp:contentType/>
  <cp:contentStatus/>
</cp:coreProperties>
</file>