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Мои документы\Решения Думы о бюджете на 2026-2028г\Решения Алексеевской районной Думы\Второе чтение бюджета АМР на 2026-2028 годы\"/>
    </mc:Choice>
  </mc:AlternateContent>
  <bookViews>
    <workbookView xWindow="0" yWindow="0" windowWidth="28800" windowHeight="11400"/>
  </bookViews>
  <sheets>
    <sheet name="Райбюд. Табл. № 4" sheetId="1" r:id="rId1"/>
  </sheets>
  <definedNames>
    <definedName name="_xlnm._FilterDatabase" localSheetId="0" hidden="1">'Райбюд. Табл. № 4'!$A$8:$E$205</definedName>
    <definedName name="_xlnm.Print_Area" localSheetId="0">'Райбюд. Табл. № 4'!$A$1:$E$205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7" i="1" l="1"/>
  <c r="E203" i="1" l="1"/>
  <c r="D203" i="1"/>
  <c r="C203" i="1"/>
  <c r="E195" i="1"/>
  <c r="D195" i="1"/>
  <c r="C195" i="1"/>
  <c r="E193" i="1"/>
  <c r="D193" i="1"/>
  <c r="C193" i="1"/>
  <c r="E191" i="1"/>
  <c r="D191" i="1"/>
  <c r="C191" i="1"/>
  <c r="C186" i="1" s="1"/>
  <c r="E189" i="1"/>
  <c r="D189" i="1"/>
  <c r="C189" i="1"/>
  <c r="E187" i="1"/>
  <c r="E186" i="1" s="1"/>
  <c r="D187" i="1"/>
  <c r="C187" i="1"/>
  <c r="E184" i="1"/>
  <c r="D184" i="1"/>
  <c r="C184" i="1"/>
  <c r="E182" i="1"/>
  <c r="D182" i="1"/>
  <c r="C182" i="1"/>
  <c r="E180" i="1"/>
  <c r="D180" i="1"/>
  <c r="C180" i="1"/>
  <c r="E178" i="1"/>
  <c r="D178" i="1"/>
  <c r="C178" i="1"/>
  <c r="E175" i="1"/>
  <c r="D175" i="1"/>
  <c r="C175" i="1"/>
  <c r="E158" i="1"/>
  <c r="D158" i="1"/>
  <c r="C158" i="1"/>
  <c r="E156" i="1"/>
  <c r="D156" i="1"/>
  <c r="C156" i="1"/>
  <c r="E144" i="1"/>
  <c r="D144" i="1"/>
  <c r="C144" i="1"/>
  <c r="C140" i="1" s="1"/>
  <c r="E140" i="1"/>
  <c r="D140" i="1"/>
  <c r="D123" i="1" s="1"/>
  <c r="E138" i="1"/>
  <c r="D138" i="1"/>
  <c r="C138" i="1"/>
  <c r="E136" i="1"/>
  <c r="D136" i="1"/>
  <c r="C136" i="1"/>
  <c r="E134" i="1"/>
  <c r="D134" i="1"/>
  <c r="C134" i="1"/>
  <c r="E132" i="1"/>
  <c r="D132" i="1"/>
  <c r="C132" i="1"/>
  <c r="E130" i="1"/>
  <c r="D130" i="1"/>
  <c r="C130" i="1"/>
  <c r="E128" i="1"/>
  <c r="D128" i="1"/>
  <c r="C128" i="1"/>
  <c r="E126" i="1"/>
  <c r="D126" i="1"/>
  <c r="C126" i="1"/>
  <c r="E125" i="1"/>
  <c r="E124" i="1" s="1"/>
  <c r="D125" i="1"/>
  <c r="C125" i="1"/>
  <c r="D124" i="1"/>
  <c r="C124" i="1"/>
  <c r="E121" i="1"/>
  <c r="E120" i="1" s="1"/>
  <c r="D121" i="1"/>
  <c r="D120" i="1" s="1"/>
  <c r="C121" i="1"/>
  <c r="E111" i="1"/>
  <c r="D111" i="1"/>
  <c r="C111" i="1"/>
  <c r="E109" i="1"/>
  <c r="D109" i="1"/>
  <c r="C109" i="1"/>
  <c r="E105" i="1"/>
  <c r="E102" i="1" s="1"/>
  <c r="D105" i="1"/>
  <c r="C105" i="1"/>
  <c r="D102" i="1"/>
  <c r="C102" i="1"/>
  <c r="E97" i="1"/>
  <c r="D97" i="1"/>
  <c r="C97" i="1"/>
  <c r="E92" i="1"/>
  <c r="D92" i="1"/>
  <c r="C92" i="1"/>
  <c r="E89" i="1"/>
  <c r="D89" i="1"/>
  <c r="C89" i="1"/>
  <c r="E84" i="1"/>
  <c r="D84" i="1"/>
  <c r="C84" i="1"/>
  <c r="E81" i="1"/>
  <c r="D81" i="1"/>
  <c r="C81" i="1"/>
  <c r="E79" i="1"/>
  <c r="D79" i="1"/>
  <c r="C79" i="1"/>
  <c r="E76" i="1"/>
  <c r="D76" i="1"/>
  <c r="C76" i="1"/>
  <c r="E72" i="1"/>
  <c r="D72" i="1"/>
  <c r="C72" i="1"/>
  <c r="E68" i="1"/>
  <c r="D68" i="1"/>
  <c r="C68" i="1"/>
  <c r="E62" i="1"/>
  <c r="D62" i="1"/>
  <c r="C62" i="1"/>
  <c r="E58" i="1"/>
  <c r="D58" i="1"/>
  <c r="C58" i="1"/>
  <c r="E56" i="1"/>
  <c r="D56" i="1"/>
  <c r="C56" i="1"/>
  <c r="E52" i="1"/>
  <c r="E51" i="1" s="1"/>
  <c r="D52" i="1"/>
  <c r="D51" i="1" s="1"/>
  <c r="C52" i="1"/>
  <c r="C51" i="1" s="1"/>
  <c r="E49" i="1"/>
  <c r="E48" i="1" s="1"/>
  <c r="D49" i="1"/>
  <c r="D48" i="1" s="1"/>
  <c r="C49" i="1"/>
  <c r="C48" i="1"/>
  <c r="E46" i="1"/>
  <c r="D46" i="1"/>
  <c r="C46" i="1"/>
  <c r="E44" i="1"/>
  <c r="D44" i="1"/>
  <c r="C44" i="1"/>
  <c r="E42" i="1"/>
  <c r="D42" i="1"/>
  <c r="C42" i="1"/>
  <c r="E37" i="1"/>
  <c r="E36" i="1" s="1"/>
  <c r="D37" i="1"/>
  <c r="D36" i="1" s="1"/>
  <c r="C37" i="1"/>
  <c r="C36" i="1" s="1"/>
  <c r="E34" i="1"/>
  <c r="D34" i="1"/>
  <c r="C34" i="1"/>
  <c r="E32" i="1"/>
  <c r="D32" i="1"/>
  <c r="C32" i="1"/>
  <c r="E30" i="1"/>
  <c r="D30" i="1"/>
  <c r="C30" i="1"/>
  <c r="E27" i="1"/>
  <c r="D27" i="1"/>
  <c r="C27" i="1"/>
  <c r="E21" i="1"/>
  <c r="D21" i="1"/>
  <c r="C21" i="1"/>
  <c r="E12" i="1"/>
  <c r="E11" i="1" s="1"/>
  <c r="D12" i="1"/>
  <c r="D11" i="1" s="1"/>
  <c r="C12" i="1"/>
  <c r="C11" i="1" s="1"/>
  <c r="C155" i="1" l="1"/>
  <c r="E41" i="1"/>
  <c r="E55" i="1"/>
  <c r="C26" i="1"/>
  <c r="C10" i="1" s="1"/>
  <c r="D26" i="1"/>
  <c r="C123" i="1"/>
  <c r="E40" i="1"/>
  <c r="E61" i="1"/>
  <c r="E60" i="1" s="1"/>
  <c r="C61" i="1"/>
  <c r="C60" i="1" s="1"/>
  <c r="D155" i="1"/>
  <c r="D119" i="1" s="1"/>
  <c r="D118" i="1" s="1"/>
  <c r="E155" i="1"/>
  <c r="D41" i="1"/>
  <c r="D40" i="1" s="1"/>
  <c r="D55" i="1"/>
  <c r="E26" i="1"/>
  <c r="E10" i="1" s="1"/>
  <c r="C41" i="1"/>
  <c r="C40" i="1" s="1"/>
  <c r="C55" i="1"/>
  <c r="D61" i="1"/>
  <c r="D60" i="1" s="1"/>
  <c r="E123" i="1"/>
  <c r="E119" i="1" s="1"/>
  <c r="E118" i="1" s="1"/>
  <c r="D186" i="1"/>
  <c r="C39" i="1"/>
  <c r="D10" i="1"/>
  <c r="C120" i="1"/>
  <c r="C119" i="1" l="1"/>
  <c r="C118" i="1" s="1"/>
  <c r="C9" i="1"/>
  <c r="D39" i="1"/>
  <c r="D9" i="1" s="1"/>
  <c r="D205" i="1" s="1"/>
  <c r="E39" i="1"/>
  <c r="E9" i="1" s="1"/>
  <c r="E205" i="1" s="1"/>
  <c r="C205" i="1" l="1"/>
</calcChain>
</file>

<file path=xl/sharedStrings.xml><?xml version="1.0" encoding="utf-8"?>
<sst xmlns="http://schemas.openxmlformats.org/spreadsheetml/2006/main" count="403" uniqueCount="351">
  <si>
    <t>Таблица № 4</t>
  </si>
  <si>
    <t xml:space="preserve">                                                                     к приложению № 1 Решения                                          Алексеевской районной Думы</t>
  </si>
  <si>
    <t>от "__"__________2025 г. №______</t>
  </si>
  <si>
    <t>ОБЪЕМ ПОСТУПЛЕНИЯ ДОХОДОВ ПО ОСНОВНЫМ ИСТОЧНИКАМ В БЮДЖЕТ</t>
  </si>
  <si>
    <t xml:space="preserve"> АЛЕКСЕЕВСКОГО МУНИЦИПАЛЬНОГО РАЙОНА НА 2026 И ПЛАНОВЫЙ ПЕРИОД 2027-2028 ГОДОВ.</t>
  </si>
  <si>
    <t>(тыс. руб.)</t>
  </si>
  <si>
    <t>Наименование показателей</t>
  </si>
  <si>
    <t xml:space="preserve">Коды по бюджетной классификации </t>
  </si>
  <si>
    <t>2026 год</t>
  </si>
  <si>
    <t>2027 год</t>
  </si>
  <si>
    <t>2028 год</t>
  </si>
  <si>
    <t>НАЛОГОВЫЕ И НЕНАЛОГОВЫЕ ДОХОДЫ</t>
  </si>
  <si>
    <t xml:space="preserve">000 1 00 00000 00 0000 000 </t>
  </si>
  <si>
    <t>НАЛОГОВЫЕ ДОХОДЫ</t>
  </si>
  <si>
    <t>НАЛОГИ НА ПРИБЫЛЬ, ДОХОДЫ</t>
  </si>
  <si>
    <t>000 1 01 00000 00 0000 000</t>
  </si>
  <si>
    <t>Налог на доходы физических 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</si>
  <si>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</si>
  <si>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осуществляется в соответствии со статьями 227,227.1 и 228 Налогового кодекса Российской Федерации</t>
  </si>
  <si>
    <t>182 1 01 02010 01 0000 110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</si>
  <si>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</si>
  <si>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</si>
  <si>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физическими лицами в соответствии  со статьей 228 Налогового кодекса Российской Федерации</t>
  </si>
  <si>
    <t>182 1 01 02030 01 0000 110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</si>
  <si>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 на основании патента в соответствии со статьей 227.1 Налогового кодекса Российской Федерации</t>
  </si>
  <si>
    <t>182 1 01 02040 01 0000 110</t>
  </si>
  <si>
    <t xml:space="preserve"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
</t>
  </si>
  <si>
    <t>182 1 01 02080 01 0000 110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</si>
  <si>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</si>
  <si>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</si>
  <si>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</si>
  <si>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182 101 02140 01 0000 110</t>
  </si>
  <si>
    <t>182 101 02150 01 0000 110</t>
  </si>
  <si>
    <t>НАЛОГИ НА ТОВАРЫ (РАБОТЫ, УСЛУГИ), РЕАЛИЗУЕМЫЕ НА ТЕРРИТОРИИ РОССИЙСКОЙ ФЕДЕРАЦИИ</t>
  </si>
  <si>
    <t>000 1 03 00000 00 0000 000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</si>
  <si>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</si>
  <si>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</si>
  <si>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</si>
  <si>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</si>
  <si>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</si>
  <si>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</si>
  <si>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</si>
  <si>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</si>
  <si>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</si>
  <si>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</si>
  <si>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налогооблажения</t>
  </si>
  <si>
    <t>000 1 05 01000 00 0000 000</t>
  </si>
  <si>
    <t>Налог, взимаемый с налогоплательщиков, выбравших в качестве объекта налогообложения доходы</t>
  </si>
  <si>
    <t>000 1 05 01011 01 0000 110</t>
  </si>
  <si>
    <t>Налог, взимаемый с налогоплательщиков, выбравших в качестве объекта налогообложения доходы, уменьшенные на величину расходов ( в том числе минимальный налог, зачисляемый в бюджеты субъектов РФ)</t>
  </si>
  <si>
    <t>000 1 05 01021 01 0000 110</t>
  </si>
  <si>
    <t>Единый налог на вмененный доход для отдельных видов деятельности</t>
  </si>
  <si>
    <t>000 1 05 02000 00 0000 110</t>
  </si>
  <si>
    <t>182 1 05 02010 02 0000 110</t>
  </si>
  <si>
    <t>Единый сельскохозяйственный налог</t>
  </si>
  <si>
    <t>000 1 05 03000 00 0000 110</t>
  </si>
  <si>
    <t>182 1 05 03010 01 0000 110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</si>
  <si>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</si>
  <si>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</si>
  <si>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</si>
  <si>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182 1 05 04020 02 0000 110</t>
  </si>
  <si>
    <t>Государственная пошлина</t>
  </si>
  <si>
    <t>000 1 08 00000 00 0000 000</t>
  </si>
  <si>
    <t>Государственная пошлина, по делам рассматриваемым в судах общей юрисдикции, мировыми судьями</t>
  </si>
  <si>
    <t>000 1 08 03000 01 0000 110</t>
  </si>
  <si>
    <t>Государственная пошлина, по делам рассматриваемым в судах общей юрисдикции, мировыми судьями (за исключением Верховного Суда Российской Федерации)</t>
  </si>
  <si>
    <t>182 1 08 03010 01 0000 110</t>
  </si>
  <si>
    <t>НЕНАЛОГОВЫЕ ДОХОДЫ</t>
  </si>
  <si>
    <t>Доходы от использования имущества, находящегося в 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</si>
  <si>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</si>
  <si>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</si>
  <si>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</si>
  <si>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</si>
  <si>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</si>
  <si>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</si>
  <si>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902 1 11 05013 05 0000 120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</si>
  <si>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</si>
  <si>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</si>
  <si>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</si>
  <si>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902 1 11 05025 05 0000 120</t>
  </si>
  <si>
    <t xml:space="preserve"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 (за исключением имущества бюджетных и автономных учреждений) </t>
  </si>
  <si>
    <t>000 1 11 05030 00 0000 120</t>
  </si>
  <si>
    <t xml:space="preserve">Доходы от сдачи в аренду имущества, находящегося  в оперативном управлении органов управления  муниципальных районов и созданных ими учреждений (за исключением имущества муниципальных бюджетных и  автономных учреждений) </t>
  </si>
  <si>
    <t>902 1 11 05035 05 0000 120</t>
  </si>
  <si>
    <t>Прочие доходы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</si>
  <si>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</si>
  <si>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000 1 11 09040 00 0000 120</t>
  </si>
  <si>
    <t>902 1 11 09045 05 0000 120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</si>
  <si>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</si>
  <si>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</si>
  <si>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</si>
  <si>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</si>
  <si>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 xml:space="preserve">Плата за выбросы загрязняющих веществ в атмосферный воздух стационарными объектами
</t>
  </si>
  <si>
    <t>048 1 12 01010 01 6000 120</t>
  </si>
  <si>
    <t xml:space="preserve">Плата за размещение отходов производства </t>
  </si>
  <si>
    <t>048 1 12 01041 01 6000 120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</si>
  <si>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</si>
  <si>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</si>
  <si>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 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</si>
  <si>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</si>
  <si>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</si>
  <si>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902 1 14 02053 05 0000 410</t>
  </si>
  <si>
    <t xml:space="preserve">Доходы от продажи земельных участков, находящихся в государственной и муниципальной  собственности </t>
  </si>
  <si>
    <t xml:space="preserve">000 1 14 06000 00 0000 430 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</si>
  <si>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</si>
  <si>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902 1 14 06013 05 0000 430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</si>
  <si>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</si>
  <si>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</si>
  <si>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</si>
  <si>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803 1 16 01000 01 0000 140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</si>
  <si>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</si>
  <si>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</si>
  <si>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трудового законодательства и иных нормативных правовых актов, содержащих нормы трудового права)</t>
  </si>
  <si>
    <t>803 1 16 01053 01 0027 140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</si>
  <si>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</si>
  <si>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803 1 16 01053 01 0059 140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</si>
  <si>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(иные штрафы)</t>
  </si>
  <si>
    <t>803 1 16 01053 01 9000 140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</si>
  <si>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</si>
  <si>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902 1 16 01053 01 0035 140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</si>
  <si>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</si>
  <si>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902 1 16 01054 01 0000 140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</si>
  <si>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</si>
  <si>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</si>
  <si>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</si>
  <si>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803 1 16 01063 01 0009 140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</si>
  <si>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</si>
  <si>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803 1 16 01063 01 0101 140</t>
  </si>
  <si>
    <t xml:space="preserve"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(иные штрафы)
</t>
  </si>
  <si>
    <t>803 1 16 01063 01 9000 140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</si>
  <si>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</si>
  <si>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</si>
  <si>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
</t>
  </si>
  <si>
    <t>803 1 16 01073 01 0017 140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</si>
  <si>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</si>
  <si>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803 1 16 01073 01 0019 140</t>
  </si>
  <si>
    <r>
      <t xml:space="preserve"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</t>
    </r>
    <r>
      <rPr>
        <b/>
        <sz val="9"/>
        <rFont val="Times New Roman"/>
        <family val="1"/>
        <charset val="204"/>
      </rPr>
      <t>(ЗАКУПКИ)</t>
    </r>
  </si>
  <si>
    <t>902 1 16 01074 01 0000 140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</si>
  <si>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</si>
  <si>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</si>
  <si>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>803 1 16 01083 01 0037 140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</si>
  <si>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</si>
  <si>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803 1 16 01083 01 0281 140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</si>
  <si>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</si>
  <si>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</si>
  <si>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(иные штрафы)</t>
  </si>
  <si>
    <t>803 1 16 01133 01 9000 140</t>
  </si>
  <si>
    <t xml:space="preserve"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</si>
  <si>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>803 1 16 01143 01 0000 140</t>
  </si>
  <si>
    <t xml:space="preserve"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(иные штрафы)
</t>
  </si>
  <si>
    <t>803 1 16 01143 01 9000 140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</si>
  <si>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</si>
  <si>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803 1 16 01143 01 0171 140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</si>
  <si>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</si>
  <si>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</si>
  <si>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налагаемые мировыми судьями, комиссиями по делам несовершеннолетних и защите их прав</t>
  </si>
  <si>
    <t>803 1 16 01153 01 0005 140</t>
  </si>
  <si>
    <t>803 1 16 01153 01 0006 140</t>
  </si>
  <si>
    <t>803 1 16 01153 01 9000 140</t>
  </si>
  <si>
    <r>
      <t xml:space="preserve"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 </t>
    </r>
    <r>
      <rPr>
        <b/>
        <sz val="9"/>
        <rFont val="Times New Roman"/>
        <family val="1"/>
        <charset val="204"/>
      </rPr>
      <t>(ФИНАНСОВАЯ ОТЧЕТНОСТЬ)</t>
    </r>
  </si>
  <si>
    <t>902 116 01154 01 0000 140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</si>
  <si>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</si>
  <si>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</si>
  <si>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невыполнение законных требований прокурора, следователя, дознавателя или должностного лица, осуществляющего производство по делу об административном правонарушении)
</t>
  </si>
  <si>
    <t>803 1 16 01173 01 0007 140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</si>
  <si>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</si>
  <si>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803 1 16 01173 01 9000 140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</si>
  <si>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</si>
  <si>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</si>
  <si>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</si>
  <si>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803 1 16 01193 01 0005 140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</si>
  <si>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</si>
  <si>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803 1 16 01193 01 0013 140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</si>
  <si>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служащего)</t>
  </si>
  <si>
    <t>803 1 16 01193 01 0029 140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</si>
  <si>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</si>
  <si>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803 1 16 01193 01 9000 140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</si>
  <si>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</si>
  <si>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</si>
  <si>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</si>
  <si>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803 1 16 01203 01 0007 140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</si>
  <si>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</si>
  <si>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803 1 16 01203 01 0008 140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</si>
  <si>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</si>
  <si>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803 1 16 01203 01 9000 140</t>
  </si>
  <si>
    <t>902 1 16 01203 010021 140</t>
  </si>
  <si>
    <t>Платежи в целях возмещения причиненного ущерба (убытков)</t>
  </si>
  <si>
    <t>000 1 16 10000 00 0000 140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</si>
  <si>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</si>
  <si>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814 1 16 11050 01 0000 140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</si>
  <si>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</si>
  <si>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188 1 16 10123 01 0051 140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</si>
  <si>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</si>
  <si>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</si>
  <si>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>182 1 16 10129 01 0000 140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</si>
  <si>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</si>
  <si>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844 1 16 10123 01 0000 140</t>
  </si>
  <si>
    <t xml:space="preserve">Административные штрафы, установленные законами субъектов Российской Федерации об административных правонарушениях
Дотации (гранты) бюджетам городских округов за достижение показателей деятельности органов местного самоуправления
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</si>
  <si>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</si>
  <si>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</si>
  <si>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902 1 16 02020 02 0000 140</t>
  </si>
  <si>
    <t>Инициативные платежи зачисляемые в бюджет муниципального района</t>
  </si>
  <si>
    <t>902 1 17 15030 05 0000 150</t>
  </si>
  <si>
    <t>Инициативные платежи зачисляемые в бюджет муниципального района (Проекты Алексеевского сельского поселения)</t>
  </si>
  <si>
    <t>902 1 17 15030 05 0004 150</t>
  </si>
  <si>
    <t>Инициативные платежи зачисляемые в бюджет муниципального района (Проекты Краснооктябрьского сельского поселения)</t>
  </si>
  <si>
    <t>902 1 17 15030 05 0005 150</t>
  </si>
  <si>
    <t>Инициативные платежи зачисляемые в бюджет муниципального района (Проекты Ларинского сельского поселения)</t>
  </si>
  <si>
    <t>902 1 17 15030 05 0006 150</t>
  </si>
  <si>
    <t>Инициативные платежи зачисляемые в бюджет муниципального района (Проекты Реченского сельского поселения)</t>
  </si>
  <si>
    <t>902 1 17 15030 05 0009 150</t>
  </si>
  <si>
    <t>Инициативные платежи зачисляемые в бюджет муниципального района (Проекты Трехложинского сельского поселения)</t>
  </si>
  <si>
    <t>902 1 17 15030 05 0007 150</t>
  </si>
  <si>
    <t>Инициативные платежи зачисляемые в бюджет муниципального района (Проекты Усть-Бузулукского сельского поселения)</t>
  </si>
  <si>
    <t>902 1 17 15030 05 0008 150</t>
  </si>
  <si>
    <t>БЕЗВОЗМЕЗДНЫЕ ПОСТУПЛЕНИЯ</t>
  </si>
  <si>
    <t> 000 2 00 00000 00 0000 000</t>
  </si>
  <si>
    <t>БЕЗВОЗМЕЗДНЫЕ ПОСТУПЛЕНИЯ ОТ  ДРУГИХ БЮДЖЕТОВ БЮДЖЕТНОЙ СИСТЕМЫ РОССИЙСКОЙ ФЕДЕРАЦИИ</t>
  </si>
  <si>
    <t> 000 2 02 00000 00 0000 000</t>
  </si>
  <si>
    <t>Дотации бюджетам бюджетной системы Российской Федерации</t>
  </si>
  <si>
    <t>000 2 02 10000 00 0000 150</t>
  </si>
  <si>
    <t>Дотации бюджетам муниципальных районов на поддержку мер по обеспечению сбалансированности местных бюджетов</t>
  </si>
  <si>
    <t>000 2 02  15002 00 0000 150</t>
  </si>
  <si>
    <t>902 2 02 15002 05 0000 150</t>
  </si>
  <si>
    <r>
      <t xml:space="preserve">Субсидии бюджетам </t>
    </r>
    <r>
      <rPr>
        <b/>
        <sz val="9"/>
        <color indexed="8"/>
        <rFont val="Times New Roman"/>
        <family val="1"/>
        <charset val="204"/>
      </rPr>
      <t>бюджетной системы</t>
    </r>
    <r>
      <rPr>
        <b/>
        <sz val="9"/>
        <rFont val="Times New Roman"/>
        <family val="1"/>
        <charset val="204"/>
      </rPr>
      <t xml:space="preserve"> Российской Федерации (межбюджетные субсидии)</t>
    </r>
  </si>
  <si>
    <t>000 2 02 20000 00 0000 150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</si>
  <si>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</si>
  <si>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000 2 02 20041 00 0000 150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</si>
  <si>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</si>
  <si>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902 2 02 20041 05 0000 150</t>
  </si>
  <si>
    <t>Субсии бюджетам  на оснащение объектов спортивной инфраструктуры спортивно-технологическим оборудованием</t>
  </si>
  <si>
    <t>000 2 02 25228 00 0000 150</t>
  </si>
  <si>
    <t>Субсии бюджетам муниципальных районов на оснащение объектов спортивной инфраструктуры спортивно-технологическим оборудованием</t>
  </si>
  <si>
    <t>902 2 02 25228 05 0000 150</t>
  </si>
  <si>
    <r>
      <t>Субсидии бюджетам на организацию беспла</t>
    </r>
    <r>
      <rPr>
        <b/>
        <sz val="10"/>
        <color indexed="8"/>
        <rFont val="Times New Roman"/>
        <family val="1"/>
        <charset val="204"/>
      </rPr>
      <t>тного горячего питания обучающихся, получающих начальное общее образование в государственных и муниципальных образовательных организациях</t>
    </r>
  </si>
  <si>
    <t>000 2 02 25304 00 0000 150</t>
  </si>
  <si>
    <r>
  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  </r>
    <r>
      <rPr>
        <sz val="10"/>
        <color indexed="8"/>
        <rFont val="Times New Roman"/>
        <family val="1"/>
        <charset val="204"/>
      </rPr>
      <t xml:space="preserve">  Волгоградской области                                                                                        </t>
    </r>
    <r>
      <rPr>
        <sz val="9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</si>
  <si>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902 2 02 25304 05 0000 150</t>
  </si>
  <si>
    <t>Субсидии бюджетам муниципальным районам на развитие транспортной инфраструктуры на сельских территориях</t>
  </si>
  <si>
    <t>000 2 02 2537200 0000 150</t>
  </si>
  <si>
    <t>902 2 02 25372 05 0000 150</t>
  </si>
  <si>
    <t xml:space="preserve">Субсидии бюджетам на проведение комплексных кадастровых работ
</t>
  </si>
  <si>
    <t>000 2 02 25511 00 0000 150</t>
  </si>
  <si>
    <t xml:space="preserve">Субсидии бюджетам муниципальных районов на проведение комплексных кадастровых работ
</t>
  </si>
  <si>
    <t>902 2 02 25511 05 0000 150</t>
  </si>
  <si>
    <t>Субсидии бюджетам на обеспечение комплексного развития сельских территорий</t>
  </si>
  <si>
    <t>000 2 02 25576 00 0000 150</t>
  </si>
  <si>
    <r>
      <t xml:space="preserve">Субсидия на обеспечение комплексного развития сельских территорий (поддержка общественно значимых проектов по благоустройству территорий)                                                                                          </t>
    </r>
    <r>
      <rPr>
        <sz val="9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</si>
  <si>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902 2 02 25576 05 0000 150</t>
  </si>
  <si>
    <t xml:space="preserve">Субсидии на возмещение расходов муниципальным образованиям Волгоградской области на подготовку проектов межевания земельных участков и  на проведение кадастровых работ
</t>
  </si>
  <si>
    <t>000 2 02 25599 00 0000 150</t>
  </si>
  <si>
    <t>902 2 02 25599 05 0000 150</t>
  </si>
  <si>
    <t>Субсидии бюджетам муниципальных районов на реализацию мероприятий по модернизации школьных систем образования</t>
  </si>
  <si>
    <t>000 2 02 25750 00 0000 150</t>
  </si>
  <si>
    <t>902 2 02 25750 05 0000 150</t>
  </si>
  <si>
    <t>Прочие субсидии , в том числе:</t>
  </si>
  <si>
    <t>000 2 02 29999 05 0000 150</t>
  </si>
  <si>
    <t>Субсидии на обеспечение сбалансированности  местных бюджетов бюджетам муниципальных образований</t>
  </si>
  <si>
    <t>902 2 02 29999 05 0000 150</t>
  </si>
  <si>
    <t>Субсидии на обеспечение питьевым водоснабжением населения на 2025 год и плановый период 2026 и 2027 годов</t>
  </si>
  <si>
    <t>Субсидии бюджетам муниципальных образований для решения отдельных вопросов местного значения в сфере дополнительного образования детей с сфере управлением БПЛА</t>
  </si>
  <si>
    <t>Субсидии бюджетам муниципальных образований для решения отдельных вопросов местного значения в сфере дополнительного образования детей</t>
  </si>
  <si>
    <t>Субсидии бюджетам муницпальных образований на реализацию проектов местных инициатив на 2025 год и плановый период 2026 и 2027 годов</t>
  </si>
  <si>
    <t>Субсидии бюджетам муниципальных образований на содержание объектов благоустройства</t>
  </si>
  <si>
    <t xml:space="preserve">Субсидии бюджетам муниципальных районов и городских округов Волгоградской области на софинансирование расходных обязательств, возникающих в связи с доведением до сведения жителей муниципальных районов и (или) городских округов Волгоградской области официальной информации о социально-экономическом и культурном развитии муниципального района и (или) городского округа Волгоградской области, о развитии его общественной инфраструктуры и иной официальной информации </t>
  </si>
  <si>
    <t xml:space="preserve">Субсидии из областного бюджета бюджетам муниципальных районов и городских округов Волгоградской области на замену кровли и выполнение необходимых для этого работ в зданиях муниципальных общеобразовательных организаций Волгоградской области </t>
  </si>
  <si>
    <t xml:space="preserve">Субсидии из областного бюджета бюджетам муниципальных районов и городских округов Волгоградской области на приобретение и замену осветительных приборов, а также на выполнение необходимых для этого работ в зданиях муниципальных образовательных организаций Волгоградской области </t>
  </si>
  <si>
    <t xml:space="preserve">Субсидии из областного бюджета бюджетам муниципальных районов и городских округов Волгоградской области на благоустройство площадок для проведения праздничных линеек и других мероприятий в  муниципальных общеобразовательных организациях Волгоградской области </t>
  </si>
  <si>
    <t xml:space="preserve">Субсидии из областного бюджета бюджетам муниципальных районов и городских округов Волгоградской области на модернизацию спортивных площадок в общеобразовательных организациях Волгоградской области </t>
  </si>
  <si>
    <t>Субсидии из областного бюджета бюджетам муницпальных районов  Волгоградской области наобеспечение горячим питанием по образовательным программам общего образования в соответствии с ч.2 ст. 46 Социального кодекса Волгоградской области</t>
  </si>
  <si>
    <t>Субсидии бюджетам муниципальных образований на обеспечение сохранения, использования и популяризацию объектов культурного наследия</t>
  </si>
  <si>
    <t>Субсидии на организацию отдыха детей в каникулярный период в лагерях дневного пребывания на базе муниципальных образовательных организаций Волгоградской области</t>
  </si>
  <si>
    <t>Субвенция бюджетам субъектов Российской Федерации и муниципальных образований</t>
  </si>
  <si>
    <t>000 2 02 30000 00 0000 150</t>
  </si>
  <si>
    <t>Субвенции бюджетам муницпальных образований на предоставление гражданам субсидий на оплату жилого помещения и коммунальных услуг</t>
  </si>
  <si>
    <t>000 2 02 30022 00 0000 150</t>
  </si>
  <si>
    <t>Субвенции на предоставление  гражданам субсидий на оплату жилого помещения и коммунальных услуг с  в соответствии с Законом Волгоградской области от 12 декабря 2005 г. № 1145-ОД «О наделении органов местного самоуправления муниципальных районов и городских округов государственными полномочиями Волгоградской области по оказанию мер социальной поддержки населению по оплате жилого помещения и коммунальных услуг»</t>
  </si>
  <si>
    <t>902 2 02 30022 05 0000 150</t>
  </si>
  <si>
    <t>Субвенции местным бюджетам на выполнение передаваемых полномочий субъектов Российской Федерации</t>
  </si>
  <si>
    <t xml:space="preserve">000 2 02 30024 00 0000 150 </t>
  </si>
  <si>
    <t xml:space="preserve">Субвенции на осуществление образовательного процесса по реализации образовательных программ дошкольного образования муниципальными дошкольными образовательными организациями </t>
  </si>
  <si>
    <t>902 2 02 30024 05  0000 150</t>
  </si>
  <si>
    <t xml:space="preserve">Субвенции на осуществление образовательного процесса по реализации образовательных программ начального общего, основного общего, среднего общего образования муниципальными общеобразовательными организациями </t>
  </si>
  <si>
    <t>Субвенции на осуществление образовательного процесса по реализации образовательных программ дошкольного образования муниципальными  общеобразовательными организациями</t>
  </si>
  <si>
    <r>
      <t>Субвенции бюджетам муниципальных районов  Волгоградской области  на осуществление органами местного самоуправления Волгоградской области  государственных полномочи по организации и осуществлению регионального государственного контроля</t>
    </r>
    <r>
      <rPr>
        <b/>
        <sz val="9"/>
        <rFont val="Times New Roman"/>
        <family val="1"/>
        <charset val="204"/>
      </rPr>
      <t xml:space="preserve"> (надзора) в сфере туристической индустрии.</t>
    </r>
  </si>
  <si>
    <t>Субвенция на компенсацию (возмещение) выпадающих доходов ресурсоснабжающих организаций, связанных с применением льготных тарифов на коммунальные ресурсы (услуги) и техническую воду, поставляемые населению</t>
  </si>
  <si>
    <t>Субвенции на предоставление мер социальной поддержки по оплате жилого помещения и коммунальных услуг специалистам учреждений культуры (библиотек, музеев, учреждений клубного типа) и учреждений кинематографии,  работающим и проживающим в сельской местности, рабочих поселках (поселках городского типа) на территории Волгоградской области</t>
  </si>
  <si>
    <t>Субвенции  на предоставление мер социальной поддержки по оплате жилого помещения и коммунальных услуг работникам библиотек и медицинским работникам  образовательных  организаций, работающим и проживающим в сельских населенных пунктах, рабочих поселках (поселках городского типа)  в Волгоградской области</t>
  </si>
  <si>
    <t>Субвенции на оплату жилого помещения и отдельных видов коммунальных услуг, предоставляемых педагогическим работникам образовательных организаций, проживающим в Волгоградской области и работающим в сельских населенных пунктах, рабочих поселках (поселках городского типа) на территории Волгоградской области</t>
  </si>
  <si>
    <r>
      <t xml:space="preserve">Субвенция на создание, исполнение функций и обеспечение </t>
    </r>
    <r>
      <rPr>
        <b/>
        <sz val="9"/>
        <rFont val="Times New Roman"/>
        <family val="1"/>
        <charset val="204"/>
      </rPr>
      <t>деятельности муниципальных комиссий по делам несовершеннолетних и защите их прав</t>
    </r>
  </si>
  <si>
    <t>902 2 02 03024  05 0000 150</t>
  </si>
  <si>
    <r>
      <t xml:space="preserve">Субвенции на осуществление государственных полномочий Волгоградской области по организационному обеспечению </t>
    </r>
    <r>
      <rPr>
        <b/>
        <sz val="9"/>
        <rFont val="Times New Roman"/>
        <family val="1"/>
        <charset val="204"/>
      </rPr>
      <t xml:space="preserve">деятельности территориальных административных комиссий </t>
    </r>
  </si>
  <si>
    <t>Субвенции на осуществление государственных полномочий Волгоградской области по хранению,  комплектованию, учету и использованию  архивных документов и архивных  фондов, отнесенных к составу архивного фонда Волгоградской области"</t>
  </si>
  <si>
    <t>Субвенции на осуществление полномочий Волгоградской области, переданных органам местного самоуправления в области обращения с животными в части реализации мероприятий при осуществлении деятельности по обращению с животными без владельцев</t>
  </si>
  <si>
    <r>
      <t xml:space="preserve">Субвенции бюджетам муниципальных районов и городских округов на финансовое обеспечение отдельных государственных полномочий Волгоградской области по обеспечению жилыми помещениями </t>
    </r>
    <r>
      <rPr>
        <b/>
        <sz val="9"/>
        <rFont val="Times New Roman"/>
        <family val="1"/>
        <charset val="204"/>
      </rPr>
      <t>детей-сирот и детей, оставшихся без попечения родителей</t>
    </r>
  </si>
  <si>
    <r>
      <t>Субвенции на осуществление органами местного самоуправления Волгоградской области  государственных полномочий</t>
    </r>
    <r>
      <rPr>
        <b/>
        <sz val="9"/>
        <rFont val="Times New Roman"/>
        <family val="1"/>
        <charset val="204"/>
      </rPr>
      <t xml:space="preserve"> по контролю за проведением поисковой работы на территории Волгоградской области</t>
    </r>
  </si>
  <si>
    <r>
      <t xml:space="preserve">Субвенции бюджетам муниципальных районов  Волгоградской области  на осуществление органами местного самоуправления Волгоградской области  государственных полномочи </t>
    </r>
    <r>
      <rPr>
        <b/>
        <sz val="9"/>
        <rFont val="Times New Roman"/>
        <family val="1"/>
        <charset val="204"/>
      </rPr>
      <t>по увековечиванию памяти погибших при защите Отечества на территории Волгоградской области</t>
    </r>
  </si>
  <si>
    <t>Субвенции на организацию  и осуществление деятельности по опеке и попечительству"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</si>
  <si>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</si>
  <si>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</si>
  <si>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>Субвенции  на выплату пособий по опеке и попечительству</t>
  </si>
  <si>
    <t>902 2 02 30027 05 0000 150</t>
  </si>
  <si>
    <t xml:space="preserve">Субвенции на вознаграждение за труд приемным родителям (патронатному воспитателю) и предоставление им мер социальной поддержки 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</si>
  <si>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</si>
  <si>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</si>
  <si>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образования"</t>
  </si>
  <si>
    <t>902 2 02 30029 05 0000 150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</si>
  <si>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</si>
  <si>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</si>
  <si>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</si>
  <si>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902 2 02 35120 05 0000 150</t>
  </si>
  <si>
    <t>Субвенции бюджетам на проведение Всероссийской переписи населения в 2021 году</t>
  </si>
  <si>
    <t>000 2 02 35469 00 0000 150</t>
  </si>
  <si>
    <t>Субвенции бюджетам муниципальных районов на проведение Всероссийской переписи населения 2021 года</t>
  </si>
  <si>
    <t>902 2 02 35469 05  0000 150</t>
  </si>
  <si>
    <t>Субвенции бюджетам на государственную регистрацию актов гражданского состояния</t>
  </si>
  <si>
    <t>000 2 02 35930 00 0000 150</t>
  </si>
  <si>
    <t xml:space="preserve">Субвенции на осуществление переданных органам местного самоуправления  полномочий Российской Федерации на государственную регистрацию актов гражданского состояния  </t>
  </si>
  <si>
    <r>
      <t xml:space="preserve">902 2 02 35930 05 0000 150              </t>
    </r>
    <r>
      <rPr>
        <b/>
        <sz val="10.5"/>
        <rFont val="Times New Roman"/>
        <family val="1"/>
        <charset val="204"/>
      </rPr>
      <t xml:space="preserve">    </t>
    </r>
  </si>
  <si>
    <t>Иные  межбюджетные трансферты</t>
  </si>
  <si>
    <t>000 2 02 40000 00 0000 150</t>
  </si>
  <si>
    <t>Межбюджетные трансферты, передаваемые бюджетам муниципальных образований  на осуществление части полномочий по решению вопросов местного значения  в соответствии с заключенными соглашениями</t>
  </si>
  <si>
    <t>000 2 02 40014  00 0000 150</t>
  </si>
  <si>
    <t>Межбюджетные трансферты, передаваемые  бюджетам муниципальных районов из бюджетов поселений на осуществление части полномочий по решению вопросов местного значения  в соответствии с заключенными соглашениями</t>
  </si>
  <si>
    <t>902 2 02 40014 05 0000 150</t>
  </si>
  <si>
    <t>Межбюджетные трансферты, передаваемые бюджетам муниципальных районов на обеспечение выплат ежемесячного денежного 
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</t>
  </si>
  <si>
    <t>000 2 02 45050  00 0000 150</t>
  </si>
  <si>
    <t>902 2 02 45050  05 0000 150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</si>
  <si>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</si>
  <si>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000 2 02 45179  00 0000 150</t>
  </si>
  <si>
    <t>902 2 02 45179  05 0000 150</t>
  </si>
  <si>
    <t>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</si>
  <si>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</si>
  <si>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>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</si>
  <si>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902 2 02 45303 05 0000 150</t>
  </si>
  <si>
    <t xml:space="preserve">                    </t>
  </si>
  <si>
    <t>Прочие межбюджетные трансферты, передаваемые бюджетам</t>
  </si>
  <si>
    <t>000 2 02 49999 00 0000 150</t>
  </si>
  <si>
    <t xml:space="preserve">Прочие  межбюджетные трансферты на проекты местных инициатив </t>
  </si>
  <si>
    <t>902 2 02 49999 05 0000 150</t>
  </si>
  <si>
    <t>Прочие  межбюджетные трансферты на благоустройство территории</t>
  </si>
  <si>
    <t>Прочие  межбюджетные трансферты на проекты местных инициатив Ларинское сельское поселение</t>
  </si>
  <si>
    <t>Прочие  межбюджетные трансферты на проекты местных инициатив Реченское сельское поселение</t>
  </si>
  <si>
    <t>Прочие  межбюджетные трансферты на проекты местных инициатив Трехложинское сельское поселение</t>
  </si>
  <si>
    <t>Прочие  межбюджетные трансферты на проекты местных инициатив Усть-Бузулукское сельское поселение</t>
  </si>
  <si>
    <t xml:space="preserve">Иные  межбюджетные трансферты на обеспечение социальными гарантиями молодых специалистов, работающих в муниципальных учреждениях, расположенных в сельских поселениях и рабочих поселках Волгоградской области </t>
  </si>
  <si>
    <t>Прочие безвозмездные поступления</t>
  </si>
  <si>
    <t>000 2 07 05030 00 0000 150</t>
  </si>
  <si>
    <t>Прочие безвозмездные поступления в бюджеты муниципальных районов</t>
  </si>
  <si>
    <t>902 2 07 05030 05 0000 150</t>
  </si>
  <si>
    <t xml:space="preserve">   ИТОГО  ДОХОДОВ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</si>
</sst>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.0"/>
    <numFmt numFmtId="165" formatCode="0.0"/>
    <numFmt numFmtId="166" formatCode="?"/>
    <numFmt numFmtId="167" formatCode="#,##0.00000"/>
    <numFmt numFmtId="168" formatCode="#,##0.000"/>
    <numFmt numFmtId="169" formatCode="0.0000"/>
    <numFmt numFmtId="170" formatCode="0.000"/>
    <numFmt numFmtId="171" formatCode="0.00000"/>
  </numFmts>
  <fonts count="24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.5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4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3" fillId="0" borderId="0"/>
  </cellStyleXfs>
  <cellXfs count="122">
    <xf numFmtId="0" fontId="0" fillId="0" borderId="0" xfId="0"/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wrapText="1"/>
    </xf>
    <xf numFmtId="0" fontId="2" fillId="0" borderId="0" xfId="0" applyFont="1" applyBorder="1" applyAlignment="1"/>
    <xf numFmtId="0" fontId="8" fillId="0" borderId="0" xfId="0" applyFont="1" applyBorder="1" applyAlignme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0" fontId="0" fillId="0" borderId="0" xfId="0" applyNumberFormat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center"/>
    </xf>
    <xf numFmtId="164" fontId="9" fillId="2" borderId="1" xfId="0" applyNumberFormat="1" applyFont="1" applyFill="1" applyBorder="1" applyAlignment="1">
      <alignment horizontal="center"/>
    </xf>
    <xf numFmtId="2" fontId="0" fillId="0" borderId="0" xfId="0" applyNumberFormat="1"/>
    <xf numFmtId="0" fontId="14" fillId="0" borderId="1" xfId="0" applyFont="1" applyBorder="1" applyAlignment="1">
      <alignment wrapText="1"/>
    </xf>
    <xf numFmtId="0" fontId="15" fillId="2" borderId="1" xfId="0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0" fontId="0" fillId="0" borderId="0" xfId="0" applyAlignment="1"/>
    <xf numFmtId="164" fontId="7" fillId="2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12" fillId="0" borderId="1" xfId="0" applyFont="1" applyFill="1" applyBorder="1" applyAlignment="1">
      <alignment horizontal="center" wrapText="1"/>
    </xf>
    <xf numFmtId="165" fontId="7" fillId="2" borderId="0" xfId="0" applyNumberFormat="1" applyFont="1" applyFill="1" applyBorder="1" applyAlignment="1">
      <alignment horizontal="right"/>
    </xf>
    <xf numFmtId="49" fontId="15" fillId="0" borderId="1" xfId="0" applyNumberFormat="1" applyFont="1" applyBorder="1" applyAlignment="1" applyProtection="1">
      <alignment horizontal="center"/>
    </xf>
    <xf numFmtId="0" fontId="14" fillId="0" borderId="1" xfId="0" applyNumberFormat="1" applyFont="1" applyBorder="1" applyAlignment="1">
      <alignment wrapText="1"/>
    </xf>
    <xf numFmtId="49" fontId="14" fillId="0" borderId="1" xfId="0" applyNumberFormat="1" applyFont="1" applyBorder="1" applyAlignment="1" applyProtection="1">
      <alignment horizontal="left" vertical="center" wrapText="1"/>
    </xf>
    <xf numFmtId="166" fontId="14" fillId="0" borderId="1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wrapText="1"/>
    </xf>
    <xf numFmtId="164" fontId="7" fillId="2" borderId="2" xfId="0" applyNumberFormat="1" applyFont="1" applyFill="1" applyBorder="1" applyAlignment="1">
      <alignment horizontal="center"/>
    </xf>
    <xf numFmtId="0" fontId="0" fillId="0" borderId="0" xfId="0" applyBorder="1"/>
    <xf numFmtId="0" fontId="14" fillId="0" borderId="1" xfId="0" applyNumberFormat="1" applyFont="1" applyBorder="1" applyAlignment="1">
      <alignment horizontal="left" wrapText="1"/>
    </xf>
    <xf numFmtId="0" fontId="14" fillId="0" borderId="1" xfId="0" applyNumberFormat="1" applyFont="1" applyFill="1" applyBorder="1" applyAlignment="1">
      <alignment horizontal="left" wrapText="1"/>
    </xf>
    <xf numFmtId="0" fontId="14" fillId="3" borderId="1" xfId="0" applyFont="1" applyFill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13" fillId="4" borderId="1" xfId="0" applyFont="1" applyFill="1" applyBorder="1" applyAlignment="1">
      <alignment wrapText="1"/>
    </xf>
    <xf numFmtId="0" fontId="12" fillId="4" borderId="1" xfId="0" applyFont="1" applyFill="1" applyBorder="1" applyAlignment="1">
      <alignment horizontal="center"/>
    </xf>
    <xf numFmtId="164" fontId="9" fillId="4" borderId="1" xfId="0" applyNumberFormat="1" applyFont="1" applyFill="1" applyBorder="1" applyAlignment="1">
      <alignment horizontal="center"/>
    </xf>
    <xf numFmtId="0" fontId="14" fillId="4" borderId="1" xfId="0" applyFont="1" applyFill="1" applyBorder="1" applyAlignment="1">
      <alignment wrapText="1"/>
    </xf>
    <xf numFmtId="0" fontId="15" fillId="4" borderId="1" xfId="0" applyFont="1" applyFill="1" applyBorder="1" applyAlignment="1">
      <alignment horizontal="center"/>
    </xf>
    <xf numFmtId="164" fontId="7" fillId="4" borderId="1" xfId="0" applyNumberFormat="1" applyFont="1" applyFill="1" applyBorder="1" applyAlignment="1">
      <alignment horizontal="center"/>
    </xf>
    <xf numFmtId="0" fontId="14" fillId="4" borderId="1" xfId="0" applyFont="1" applyFill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16" fillId="0" borderId="1" xfId="0" applyFont="1" applyFill="1" applyBorder="1" applyAlignment="1">
      <alignment wrapText="1"/>
    </xf>
    <xf numFmtId="167" fontId="9" fillId="2" borderId="1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 wrapText="1"/>
    </xf>
    <xf numFmtId="167" fontId="9" fillId="0" borderId="1" xfId="0" applyNumberFormat="1" applyFont="1" applyFill="1" applyBorder="1" applyAlignment="1">
      <alignment horizontal="center"/>
    </xf>
    <xf numFmtId="167" fontId="0" fillId="0" borderId="0" xfId="0" applyNumberFormat="1"/>
    <xf numFmtId="4" fontId="9" fillId="0" borderId="1" xfId="0" applyNumberFormat="1" applyFont="1" applyFill="1" applyBorder="1" applyAlignment="1">
      <alignment horizontal="center"/>
    </xf>
    <xf numFmtId="4" fontId="7" fillId="0" borderId="1" xfId="0" applyNumberFormat="1" applyFont="1" applyFill="1" applyBorder="1" applyAlignment="1">
      <alignment horizontal="center"/>
    </xf>
    <xf numFmtId="167" fontId="7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center" wrapText="1"/>
    </xf>
    <xf numFmtId="0" fontId="22" fillId="0" borderId="4" xfId="0" applyFont="1" applyFill="1" applyBorder="1" applyAlignment="1">
      <alignment vertical="center" wrapText="1"/>
    </xf>
    <xf numFmtId="0" fontId="19" fillId="0" borderId="4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wrapText="1"/>
    </xf>
    <xf numFmtId="168" fontId="9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vertical="center" wrapText="1"/>
    </xf>
    <xf numFmtId="168" fontId="7" fillId="0" borderId="1" xfId="0" applyNumberFormat="1" applyFont="1" applyFill="1" applyBorder="1" applyAlignment="1">
      <alignment horizontal="center"/>
    </xf>
    <xf numFmtId="0" fontId="13" fillId="0" borderId="4" xfId="0" applyFont="1" applyFill="1" applyBorder="1" applyAlignment="1">
      <alignment vertical="center" wrapText="1"/>
    </xf>
    <xf numFmtId="169" fontId="9" fillId="0" borderId="1" xfId="0" applyNumberFormat="1" applyFont="1" applyFill="1" applyBorder="1" applyAlignment="1">
      <alignment horizontal="center"/>
    </xf>
    <xf numFmtId="165" fontId="9" fillId="0" borderId="1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vertical="top" wrapText="1"/>
    </xf>
    <xf numFmtId="169" fontId="7" fillId="0" borderId="1" xfId="0" applyNumberFormat="1" applyFont="1" applyFill="1" applyBorder="1" applyAlignment="1">
      <alignment horizontal="center"/>
    </xf>
    <xf numFmtId="165" fontId="7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vertical="center" wrapText="1" readingOrder="1"/>
    </xf>
    <xf numFmtId="4" fontId="7" fillId="0" borderId="1" xfId="0" applyNumberFormat="1" applyFont="1" applyFill="1" applyBorder="1" applyAlignment="1">
      <alignment horizontal="center" wrapText="1"/>
    </xf>
    <xf numFmtId="0" fontId="14" fillId="0" borderId="5" xfId="1" applyNumberFormat="1" applyFont="1" applyFill="1" applyBorder="1" applyAlignment="1" applyProtection="1">
      <alignment horizontal="left" vertical="center" wrapText="1"/>
      <protection locked="0"/>
    </xf>
    <xf numFmtId="0" fontId="14" fillId="0" borderId="1" xfId="0" applyNumberFormat="1" applyFont="1" applyFill="1" applyBorder="1" applyAlignment="1">
      <alignment wrapText="1"/>
    </xf>
    <xf numFmtId="0" fontId="0" fillId="0" borderId="0" xfId="0" applyFill="1"/>
    <xf numFmtId="0" fontId="14" fillId="0" borderId="5" xfId="1" applyNumberFormat="1" applyFont="1" applyFill="1" applyBorder="1" applyAlignment="1" applyProtection="1">
      <alignment vertical="center" wrapText="1"/>
      <protection locked="0"/>
    </xf>
    <xf numFmtId="0" fontId="14" fillId="0" borderId="1" xfId="1" applyNumberFormat="1" applyFont="1" applyFill="1" applyBorder="1" applyAlignment="1" applyProtection="1">
      <alignment vertical="center" wrapText="1" readingOrder="1"/>
      <protection locked="0"/>
    </xf>
    <xf numFmtId="170" fontId="7" fillId="0" borderId="1" xfId="0" applyNumberFormat="1" applyFont="1" applyFill="1" applyBorder="1" applyAlignment="1">
      <alignment horizontal="center" wrapText="1"/>
    </xf>
    <xf numFmtId="0" fontId="14" fillId="0" borderId="5" xfId="0" applyNumberFormat="1" applyFont="1" applyFill="1" applyBorder="1" applyAlignment="1">
      <alignment wrapText="1"/>
    </xf>
    <xf numFmtId="165" fontId="7" fillId="0" borderId="1" xfId="0" applyNumberFormat="1" applyFont="1" applyFill="1" applyBorder="1" applyAlignment="1">
      <alignment horizontal="center" wrapText="1"/>
    </xf>
    <xf numFmtId="0" fontId="14" fillId="0" borderId="5" xfId="0" applyNumberFormat="1" applyFont="1" applyFill="1" applyBorder="1" applyAlignment="1">
      <alignment vertical="top" wrapText="1"/>
    </xf>
    <xf numFmtId="0" fontId="13" fillId="0" borderId="5" xfId="1" applyNumberFormat="1" applyFont="1" applyFill="1" applyBorder="1" applyAlignment="1" applyProtection="1">
      <alignment vertical="center" wrapText="1" readingOrder="1"/>
      <protection locked="0"/>
    </xf>
    <xf numFmtId="4" fontId="9" fillId="0" borderId="1" xfId="0" applyNumberFormat="1" applyFont="1" applyFill="1" applyBorder="1" applyAlignment="1">
      <alignment horizontal="center" wrapText="1"/>
    </xf>
    <xf numFmtId="0" fontId="13" fillId="0" borderId="5" xfId="0" applyFont="1" applyFill="1" applyBorder="1" applyAlignment="1">
      <alignment wrapText="1"/>
    </xf>
    <xf numFmtId="0" fontId="13" fillId="0" borderId="1" xfId="0" applyFont="1" applyFill="1" applyBorder="1" applyAlignment="1">
      <alignment vertical="center" wrapText="1"/>
    </xf>
    <xf numFmtId="0" fontId="13" fillId="0" borderId="5" xfId="1" applyNumberFormat="1" applyFont="1" applyFill="1" applyBorder="1" applyAlignment="1" applyProtection="1">
      <alignment horizontal="left" vertical="center" wrapText="1"/>
      <protection locked="0"/>
    </xf>
    <xf numFmtId="2" fontId="9" fillId="0" borderId="1" xfId="0" applyNumberFormat="1" applyFont="1" applyFill="1" applyBorder="1" applyAlignment="1">
      <alignment horizontal="center"/>
    </xf>
    <xf numFmtId="170" fontId="9" fillId="0" borderId="1" xfId="0" applyNumberFormat="1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 wrapText="1"/>
    </xf>
    <xf numFmtId="171" fontId="9" fillId="0" borderId="1" xfId="0" applyNumberFormat="1" applyFont="1" applyFill="1" applyBorder="1" applyAlignment="1">
      <alignment horizontal="center" wrapText="1"/>
    </xf>
    <xf numFmtId="0" fontId="14" fillId="0" borderId="4" xfId="0" applyFont="1" applyFill="1" applyBorder="1" applyAlignment="1">
      <alignment wrapText="1"/>
    </xf>
    <xf numFmtId="171" fontId="7" fillId="0" borderId="1" xfId="0" applyNumberFormat="1" applyFont="1" applyFill="1" applyBorder="1" applyAlignment="1">
      <alignment horizontal="center" wrapText="1"/>
    </xf>
    <xf numFmtId="168" fontId="9" fillId="0" borderId="1" xfId="0" applyNumberFormat="1" applyFont="1" applyFill="1" applyBorder="1" applyAlignment="1">
      <alignment horizontal="center" wrapText="1"/>
    </xf>
    <xf numFmtId="168" fontId="7" fillId="0" borderId="1" xfId="0" applyNumberFormat="1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left" vertical="center" wrapText="1"/>
    </xf>
    <xf numFmtId="167" fontId="9" fillId="0" borderId="1" xfId="0" applyNumberFormat="1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16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4" fillId="0" borderId="0" xfId="0" applyFont="1"/>
    <xf numFmtId="0" fontId="1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horizontal="center"/>
    </xf>
  </cellXfs>
  <cellStyles count="2">
    <cellStyle name="Обычный" xfId="0" builtinId="0"/>
    <cellStyle name="Обычный_Фонд компенсаци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9"/>
  <sheetViews>
    <sheetView tabSelected="1" view="pageBreakPreview" zoomScale="110" zoomScaleNormal="120" zoomScaleSheetLayoutView="110" workbookViewId="0">
      <pane xSplit="2" ySplit="9" topLeftCell="C28" activePane="bottomRight" state="frozen"/>
      <selection pane="topRight" activeCell="C1" sqref="C1"/>
      <selection pane="bottomLeft" activeCell="A10" sqref="A10"/>
      <selection pane="bottomRight" activeCell="A12" sqref="A12"/>
    </sheetView>
  </sheetViews>
  <sheetFormatPr defaultRowHeight="12.75" x14ac:dyDescent="0.2"/>
  <cols>
    <col min="1" max="1" width="55.5703125" style="116" customWidth="1"/>
    <col min="2" max="2" width="31.140625" customWidth="1"/>
    <col min="3" max="3" width="17.28515625" customWidth="1"/>
    <col min="4" max="4" width="16.140625" customWidth="1"/>
    <col min="5" max="5" width="16" customWidth="1"/>
    <col min="6" max="6" width="26.85546875" customWidth="1"/>
  </cols>
  <sheetData>
    <row r="1" spans="1:10" ht="15" x14ac:dyDescent="0.25">
      <c r="A1" s="1"/>
      <c r="B1" s="119" t="s">
        <v>0</v>
      </c>
      <c r="C1" s="119"/>
      <c r="D1" s="119"/>
      <c r="E1" s="119"/>
    </row>
    <row r="2" spans="1:10" ht="15" x14ac:dyDescent="0.25">
      <c r="A2" s="2"/>
      <c r="B2" s="120" t="s">
        <v>1</v>
      </c>
      <c r="C2" s="120"/>
      <c r="D2" s="120"/>
      <c r="E2" s="120"/>
    </row>
    <row r="3" spans="1:10" ht="15.75" x14ac:dyDescent="0.25">
      <c r="A3" s="3"/>
      <c r="B3" s="119" t="s">
        <v>2</v>
      </c>
      <c r="C3" s="119"/>
      <c r="D3" s="119"/>
      <c r="E3" s="119"/>
    </row>
    <row r="4" spans="1:10" ht="15.75" x14ac:dyDescent="0.25">
      <c r="A4" s="121" t="s">
        <v>3</v>
      </c>
      <c r="B4" s="121"/>
      <c r="C4" s="121"/>
      <c r="D4" s="121"/>
      <c r="E4" s="121"/>
      <c r="F4" s="4"/>
    </row>
    <row r="5" spans="1:10" ht="15.75" x14ac:dyDescent="0.25">
      <c r="A5" s="121" t="s">
        <v>4</v>
      </c>
      <c r="B5" s="121"/>
      <c r="C5" s="121"/>
      <c r="D5" s="121"/>
      <c r="E5" s="121"/>
      <c r="F5" s="5"/>
    </row>
    <row r="6" spans="1:10" ht="15.75" x14ac:dyDescent="0.25">
      <c r="A6" s="6"/>
      <c r="B6" s="7"/>
      <c r="C6" s="7"/>
      <c r="D6" s="117" t="s">
        <v>5</v>
      </c>
      <c r="E6" s="118"/>
      <c r="F6" s="4"/>
    </row>
    <row r="7" spans="1:10" ht="28.5" x14ac:dyDescent="0.2">
      <c r="A7" s="8" t="s">
        <v>6</v>
      </c>
      <c r="B7" s="9" t="s">
        <v>7</v>
      </c>
      <c r="C7" s="8" t="s">
        <v>8</v>
      </c>
      <c r="D7" s="8" t="s">
        <v>9</v>
      </c>
      <c r="E7" s="8" t="s">
        <v>10</v>
      </c>
      <c r="G7" s="10"/>
      <c r="H7" s="10"/>
      <c r="I7" s="10"/>
    </row>
    <row r="8" spans="1:10" ht="13.5" x14ac:dyDescent="0.2">
      <c r="A8" s="11">
        <v>1</v>
      </c>
      <c r="B8" s="12">
        <v>2</v>
      </c>
      <c r="C8" s="13">
        <v>3</v>
      </c>
      <c r="D8" s="13">
        <v>4</v>
      </c>
      <c r="E8" s="13">
        <v>5</v>
      </c>
    </row>
    <row r="9" spans="1:10" ht="15.75" x14ac:dyDescent="0.25">
      <c r="A9" s="14" t="s">
        <v>11</v>
      </c>
      <c r="B9" s="15" t="s">
        <v>12</v>
      </c>
      <c r="C9" s="16">
        <f>SUM(C10+C39)</f>
        <v>216171.00000000003</v>
      </c>
      <c r="D9" s="16">
        <f>SUM(D10+D39)</f>
        <v>225504.9</v>
      </c>
      <c r="E9" s="16">
        <f>SUM(E10+E39)</f>
        <v>237720.69999999998</v>
      </c>
    </row>
    <row r="10" spans="1:10" ht="15.75" x14ac:dyDescent="0.25">
      <c r="A10" s="14" t="s">
        <v>13</v>
      </c>
      <c r="B10" s="15"/>
      <c r="C10" s="16">
        <f>SUM(C11+C26+C36+C21)</f>
        <v>194061.80000000002</v>
      </c>
      <c r="D10" s="16">
        <f>SUM(D11+D26+D36+D21)</f>
        <v>203239.69999999998</v>
      </c>
      <c r="E10" s="16">
        <f>SUM(E11+E26+E36+E21)</f>
        <v>215254.49999999997</v>
      </c>
    </row>
    <row r="11" spans="1:10" ht="15.75" x14ac:dyDescent="0.25">
      <c r="A11" s="14" t="s">
        <v>14</v>
      </c>
      <c r="B11" s="15" t="s">
        <v>15</v>
      </c>
      <c r="C11" s="16">
        <f>SUM(C12)</f>
        <v>171361.00000000003</v>
      </c>
      <c r="D11" s="16">
        <f>SUM(D12)</f>
        <v>179797.9</v>
      </c>
      <c r="E11" s="16">
        <f>SUM(E12)</f>
        <v>191046.69999999998</v>
      </c>
      <c r="G11" s="17"/>
      <c r="H11" s="17"/>
      <c r="I11" s="17"/>
      <c r="J11" s="17"/>
    </row>
    <row r="12" spans="1:10" ht="15.75" x14ac:dyDescent="0.25">
      <c r="A12" s="14" t="s">
        <v>16</v>
      </c>
      <c r="B12" s="15" t="s">
        <v>17</v>
      </c>
      <c r="C12" s="16">
        <f>SUM(C13+C14+C16+C15+C17+C18+C19+C20)</f>
        <v>171361.00000000003</v>
      </c>
      <c r="D12" s="16">
        <f t="shared" ref="D12:E12" si="0">SUM(D13+D14+D16+D15+D17+D18+D19+D20)</f>
        <v>179797.9</v>
      </c>
      <c r="E12" s="16">
        <f t="shared" si="0"/>
        <v>191046.69999999998</v>
      </c>
    </row>
    <row r="13" spans="1:10" ht="48.75" x14ac:dyDescent="0.25">
      <c r="A13" s="18" t="s">
        <v>18</v>
      </c>
      <c r="B13" s="19" t="s">
        <v>19</v>
      </c>
      <c r="C13" s="20">
        <v>148560.6</v>
      </c>
      <c r="D13" s="20">
        <v>176722.5</v>
      </c>
      <c r="E13" s="20">
        <v>187973</v>
      </c>
      <c r="G13" s="21"/>
      <c r="H13" s="21"/>
      <c r="I13" s="21"/>
      <c r="J13" s="21"/>
    </row>
    <row r="14" spans="1:10" ht="72.75" x14ac:dyDescent="0.25">
      <c r="A14" s="18" t="s">
        <v>20</v>
      </c>
      <c r="B14" s="19" t="s">
        <v>21</v>
      </c>
      <c r="C14" s="20">
        <v>573.1</v>
      </c>
      <c r="D14" s="20">
        <v>551</v>
      </c>
      <c r="E14" s="20">
        <v>532.29999999999995</v>
      </c>
      <c r="G14" s="21"/>
      <c r="H14" s="21"/>
      <c r="I14" s="21"/>
      <c r="J14" s="21"/>
    </row>
    <row r="15" spans="1:10" ht="36.75" x14ac:dyDescent="0.25">
      <c r="A15" s="18" t="s">
        <v>22</v>
      </c>
      <c r="B15" s="19" t="s">
        <v>23</v>
      </c>
      <c r="C15" s="22">
        <v>1825</v>
      </c>
      <c r="D15" s="20">
        <v>1754.4</v>
      </c>
      <c r="E15" s="20">
        <v>1694.4</v>
      </c>
      <c r="G15" s="21"/>
      <c r="H15" s="21"/>
      <c r="I15" s="21"/>
      <c r="J15" s="21"/>
    </row>
    <row r="16" spans="1:10" ht="60.75" x14ac:dyDescent="0.25">
      <c r="A16" s="18" t="s">
        <v>24</v>
      </c>
      <c r="B16" s="19" t="s">
        <v>25</v>
      </c>
      <c r="C16" s="22">
        <v>700</v>
      </c>
      <c r="D16" s="20">
        <v>770</v>
      </c>
      <c r="E16" s="20">
        <v>847</v>
      </c>
    </row>
    <row r="17" spans="1:6" ht="96.75" x14ac:dyDescent="0.25">
      <c r="A17" s="23" t="s">
        <v>26</v>
      </c>
      <c r="B17" s="24" t="s">
        <v>27</v>
      </c>
      <c r="C17" s="22">
        <v>0</v>
      </c>
      <c r="D17" s="22">
        <v>0</v>
      </c>
      <c r="E17" s="22">
        <v>0</v>
      </c>
    </row>
    <row r="18" spans="1:6" ht="60.75" x14ac:dyDescent="0.25">
      <c r="A18" s="23" t="s">
        <v>28</v>
      </c>
      <c r="B18" s="24" t="s">
        <v>29</v>
      </c>
      <c r="C18" s="22">
        <v>0</v>
      </c>
      <c r="D18" s="22">
        <v>0</v>
      </c>
      <c r="E18" s="22">
        <v>0</v>
      </c>
    </row>
    <row r="19" spans="1:6" ht="60.75" x14ac:dyDescent="0.25">
      <c r="A19" s="23" t="s">
        <v>30</v>
      </c>
      <c r="B19" s="24" t="s">
        <v>31</v>
      </c>
      <c r="C19" s="22">
        <v>14903.1</v>
      </c>
      <c r="D19" s="22">
        <v>0</v>
      </c>
      <c r="E19" s="22">
        <v>0</v>
      </c>
    </row>
    <row r="20" spans="1:6" ht="60.75" x14ac:dyDescent="0.25">
      <c r="A20" s="23" t="s">
        <v>30</v>
      </c>
      <c r="B20" s="24" t="s">
        <v>32</v>
      </c>
      <c r="C20" s="22">
        <v>4799.2</v>
      </c>
      <c r="D20" s="22">
        <v>0</v>
      </c>
      <c r="E20" s="22">
        <v>0</v>
      </c>
    </row>
    <row r="21" spans="1:6" ht="24.75" x14ac:dyDescent="0.25">
      <c r="A21" s="25" t="s">
        <v>33</v>
      </c>
      <c r="B21" s="26" t="s">
        <v>34</v>
      </c>
      <c r="C21" s="16">
        <f>SUM(C22:C25)</f>
        <v>9572.8000000000011</v>
      </c>
      <c r="D21" s="16">
        <f>SUM(D22:D25)</f>
        <v>9572.8000000000011</v>
      </c>
      <c r="E21" s="16">
        <f>SUM(E22:E25)</f>
        <v>9572.8000000000011</v>
      </c>
      <c r="F21" s="27"/>
    </row>
    <row r="22" spans="1:6" ht="72.75" x14ac:dyDescent="0.25">
      <c r="A22" s="18" t="s">
        <v>35</v>
      </c>
      <c r="B22" s="28" t="s">
        <v>36</v>
      </c>
      <c r="C22" s="22">
        <v>4899.3</v>
      </c>
      <c r="D22" s="22">
        <v>4899.3</v>
      </c>
      <c r="E22" s="22">
        <v>4899.3</v>
      </c>
    </row>
    <row r="23" spans="1:6" ht="84.75" x14ac:dyDescent="0.25">
      <c r="A23" s="29" t="s">
        <v>37</v>
      </c>
      <c r="B23" s="28" t="s">
        <v>38</v>
      </c>
      <c r="C23" s="22">
        <v>29</v>
      </c>
      <c r="D23" s="22">
        <v>29</v>
      </c>
      <c r="E23" s="22">
        <v>29</v>
      </c>
    </row>
    <row r="24" spans="1:6" ht="72" x14ac:dyDescent="0.25">
      <c r="A24" s="30" t="s">
        <v>39</v>
      </c>
      <c r="B24" s="28" t="s">
        <v>40</v>
      </c>
      <c r="C24" s="22">
        <v>5227.3</v>
      </c>
      <c r="D24" s="22">
        <v>5227.3</v>
      </c>
      <c r="E24" s="22">
        <v>5227.3</v>
      </c>
    </row>
    <row r="25" spans="1:6" ht="72" x14ac:dyDescent="0.25">
      <c r="A25" s="31" t="s">
        <v>41</v>
      </c>
      <c r="B25" s="28" t="s">
        <v>42</v>
      </c>
      <c r="C25" s="22">
        <v>-582.79999999999995</v>
      </c>
      <c r="D25" s="22">
        <v>-582.79999999999995</v>
      </c>
      <c r="E25" s="22">
        <v>-582.79999999999995</v>
      </c>
    </row>
    <row r="26" spans="1:6" ht="15.75" x14ac:dyDescent="0.25">
      <c r="A26" s="14" t="s">
        <v>43</v>
      </c>
      <c r="B26" s="15" t="s">
        <v>44</v>
      </c>
      <c r="C26" s="16">
        <f>SUM(C30+C32+C34)+C27</f>
        <v>8128</v>
      </c>
      <c r="D26" s="16">
        <f t="shared" ref="D26:E26" si="1">SUM(D30+D32+D34)+D27</f>
        <v>8369</v>
      </c>
      <c r="E26" s="16">
        <f t="shared" si="1"/>
        <v>8635</v>
      </c>
    </row>
    <row r="27" spans="1:6" ht="24.75" x14ac:dyDescent="0.25">
      <c r="A27" s="14" t="s">
        <v>45</v>
      </c>
      <c r="B27" s="15" t="s">
        <v>46</v>
      </c>
      <c r="C27" s="16">
        <f>C28+C29</f>
        <v>1220</v>
      </c>
      <c r="D27" s="16">
        <f t="shared" ref="D27:E27" si="2">D28+D29</f>
        <v>1233</v>
      </c>
      <c r="E27" s="16">
        <f t="shared" si="2"/>
        <v>1252</v>
      </c>
    </row>
    <row r="28" spans="1:6" ht="24.75" x14ac:dyDescent="0.25">
      <c r="A28" s="32" t="s">
        <v>47</v>
      </c>
      <c r="B28" s="19" t="s">
        <v>48</v>
      </c>
      <c r="C28" s="22">
        <v>820</v>
      </c>
      <c r="D28" s="22">
        <v>833</v>
      </c>
      <c r="E28" s="22">
        <v>837</v>
      </c>
    </row>
    <row r="29" spans="1:6" ht="36.75" x14ac:dyDescent="0.25">
      <c r="A29" s="32" t="s">
        <v>49</v>
      </c>
      <c r="B29" s="19" t="s">
        <v>50</v>
      </c>
      <c r="C29" s="22">
        <v>400</v>
      </c>
      <c r="D29" s="22">
        <v>400</v>
      </c>
      <c r="E29" s="22">
        <v>415</v>
      </c>
    </row>
    <row r="30" spans="1:6" ht="24.75" x14ac:dyDescent="0.25">
      <c r="A30" s="14" t="s">
        <v>51</v>
      </c>
      <c r="B30" s="15" t="s">
        <v>52</v>
      </c>
      <c r="C30" s="16">
        <f>C31</f>
        <v>10</v>
      </c>
      <c r="D30" s="16">
        <f>D31</f>
        <v>0</v>
      </c>
      <c r="E30" s="16">
        <f>E31</f>
        <v>0</v>
      </c>
    </row>
    <row r="31" spans="1:6" ht="15.75" x14ac:dyDescent="0.25">
      <c r="A31" s="32" t="s">
        <v>51</v>
      </c>
      <c r="B31" s="19" t="s">
        <v>53</v>
      </c>
      <c r="C31" s="22">
        <v>10</v>
      </c>
      <c r="D31" s="22">
        <v>0</v>
      </c>
      <c r="E31" s="22">
        <v>0</v>
      </c>
    </row>
    <row r="32" spans="1:6" ht="15.75" x14ac:dyDescent="0.25">
      <c r="A32" s="14" t="s">
        <v>54</v>
      </c>
      <c r="B32" s="15" t="s">
        <v>55</v>
      </c>
      <c r="C32" s="16">
        <f>C33</f>
        <v>4228</v>
      </c>
      <c r="D32" s="16">
        <f>D33</f>
        <v>4396</v>
      </c>
      <c r="E32" s="16">
        <f>E33</f>
        <v>4573</v>
      </c>
    </row>
    <row r="33" spans="1:7" ht="15.75" x14ac:dyDescent="0.25">
      <c r="A33" s="32" t="s">
        <v>54</v>
      </c>
      <c r="B33" s="24" t="s">
        <v>56</v>
      </c>
      <c r="C33" s="20">
        <v>4228</v>
      </c>
      <c r="D33" s="20">
        <v>4396</v>
      </c>
      <c r="E33" s="20">
        <v>4573</v>
      </c>
    </row>
    <row r="34" spans="1:7" ht="24.75" x14ac:dyDescent="0.25">
      <c r="A34" s="14" t="s">
        <v>57</v>
      </c>
      <c r="B34" s="26" t="s">
        <v>58</v>
      </c>
      <c r="C34" s="16">
        <f>C35</f>
        <v>2670</v>
      </c>
      <c r="D34" s="16">
        <f>D35</f>
        <v>2740</v>
      </c>
      <c r="E34" s="16">
        <f>E35</f>
        <v>2810</v>
      </c>
    </row>
    <row r="35" spans="1:7" ht="24.75" x14ac:dyDescent="0.25">
      <c r="A35" s="32" t="s">
        <v>59</v>
      </c>
      <c r="B35" s="24" t="s">
        <v>60</v>
      </c>
      <c r="C35" s="20">
        <v>2670</v>
      </c>
      <c r="D35" s="20">
        <v>2740</v>
      </c>
      <c r="E35" s="20">
        <v>2810</v>
      </c>
      <c r="F35" s="33"/>
      <c r="G35" s="34"/>
    </row>
    <row r="36" spans="1:7" ht="15.75" x14ac:dyDescent="0.25">
      <c r="A36" s="14" t="s">
        <v>61</v>
      </c>
      <c r="B36" s="15" t="s">
        <v>62</v>
      </c>
      <c r="C36" s="16">
        <f t="shared" ref="C36:E36" si="3">SUM(C37)</f>
        <v>5000</v>
      </c>
      <c r="D36" s="16">
        <f t="shared" si="3"/>
        <v>5500</v>
      </c>
      <c r="E36" s="16">
        <f t="shared" si="3"/>
        <v>6000</v>
      </c>
    </row>
    <row r="37" spans="1:7" ht="24.75" x14ac:dyDescent="0.25">
      <c r="A37" s="32" t="s">
        <v>63</v>
      </c>
      <c r="B37" s="19" t="s">
        <v>64</v>
      </c>
      <c r="C37" s="22">
        <f>C38</f>
        <v>5000</v>
      </c>
      <c r="D37" s="22">
        <f t="shared" ref="D37:E37" si="4">D38</f>
        <v>5500</v>
      </c>
      <c r="E37" s="22">
        <f t="shared" si="4"/>
        <v>6000</v>
      </c>
    </row>
    <row r="38" spans="1:7" ht="36.75" x14ac:dyDescent="0.25">
      <c r="A38" s="32" t="s">
        <v>65</v>
      </c>
      <c r="B38" s="19" t="s">
        <v>66</v>
      </c>
      <c r="C38" s="22">
        <v>5000</v>
      </c>
      <c r="D38" s="22">
        <v>5500</v>
      </c>
      <c r="E38" s="22">
        <v>6000</v>
      </c>
    </row>
    <row r="39" spans="1:7" ht="15.75" x14ac:dyDescent="0.25">
      <c r="A39" s="14" t="s">
        <v>67</v>
      </c>
      <c r="B39" s="19"/>
      <c r="C39" s="16">
        <f>SUM(C40+C51+C55+C60+C111)</f>
        <v>22109.200000000001</v>
      </c>
      <c r="D39" s="16">
        <f t="shared" ref="D39:E39" si="5">SUM(D40+D51+D55+D60+D111)</f>
        <v>22265.200000000001</v>
      </c>
      <c r="E39" s="16">
        <f t="shared" si="5"/>
        <v>22466.2</v>
      </c>
    </row>
    <row r="40" spans="1:7" ht="24.75" x14ac:dyDescent="0.25">
      <c r="A40" s="14" t="s">
        <v>68</v>
      </c>
      <c r="B40" s="15" t="s">
        <v>69</v>
      </c>
      <c r="C40" s="16">
        <f>SUM(C41+C48)</f>
        <v>18429.2</v>
      </c>
      <c r="D40" s="16">
        <f>SUM(D41+D48)</f>
        <v>18437.2</v>
      </c>
      <c r="E40" s="16">
        <f>SUM(E41+E48)</f>
        <v>18450.2</v>
      </c>
    </row>
    <row r="41" spans="1:7" ht="60.75" x14ac:dyDescent="0.25">
      <c r="A41" s="35" t="s">
        <v>70</v>
      </c>
      <c r="B41" s="19" t="s">
        <v>71</v>
      </c>
      <c r="C41" s="22">
        <f>C42+C44+C46</f>
        <v>18425</v>
      </c>
      <c r="D41" s="22">
        <f t="shared" ref="D41:E41" si="6">D42+D44+D46</f>
        <v>18433</v>
      </c>
      <c r="E41" s="22">
        <f t="shared" si="6"/>
        <v>18446</v>
      </c>
    </row>
    <row r="42" spans="1:7" ht="48.75" x14ac:dyDescent="0.25">
      <c r="A42" s="36" t="s">
        <v>72</v>
      </c>
      <c r="B42" s="24" t="s">
        <v>73</v>
      </c>
      <c r="C42" s="22">
        <f>C43</f>
        <v>16250</v>
      </c>
      <c r="D42" s="22">
        <f t="shared" ref="D42:E42" si="7">D43</f>
        <v>16200</v>
      </c>
      <c r="E42" s="22">
        <f t="shared" si="7"/>
        <v>16150</v>
      </c>
    </row>
    <row r="43" spans="1:7" ht="60.75" x14ac:dyDescent="0.25">
      <c r="A43" s="37" t="s">
        <v>74</v>
      </c>
      <c r="B43" s="24" t="s">
        <v>75</v>
      </c>
      <c r="C43" s="20">
        <v>16250</v>
      </c>
      <c r="D43" s="20">
        <v>16200</v>
      </c>
      <c r="E43" s="20">
        <v>16150</v>
      </c>
    </row>
    <row r="44" spans="1:7" ht="60.75" x14ac:dyDescent="0.25">
      <c r="A44" s="32" t="s">
        <v>76</v>
      </c>
      <c r="B44" s="19" t="s">
        <v>77</v>
      </c>
      <c r="C44" s="20">
        <f>C45</f>
        <v>1750</v>
      </c>
      <c r="D44" s="20">
        <f t="shared" ref="D44:E44" si="8">D45</f>
        <v>1800</v>
      </c>
      <c r="E44" s="20">
        <f t="shared" si="8"/>
        <v>1850</v>
      </c>
    </row>
    <row r="45" spans="1:7" ht="48.75" x14ac:dyDescent="0.25">
      <c r="A45" s="32" t="s">
        <v>78</v>
      </c>
      <c r="B45" s="19" t="s">
        <v>79</v>
      </c>
      <c r="C45" s="22">
        <v>1750</v>
      </c>
      <c r="D45" s="22">
        <v>1800</v>
      </c>
      <c r="E45" s="22">
        <v>1850</v>
      </c>
    </row>
    <row r="46" spans="1:7" ht="60.75" x14ac:dyDescent="0.25">
      <c r="A46" s="36" t="s">
        <v>80</v>
      </c>
      <c r="B46" s="19" t="s">
        <v>81</v>
      </c>
      <c r="C46" s="22">
        <f>C47</f>
        <v>425</v>
      </c>
      <c r="D46" s="22">
        <f t="shared" ref="D46:E46" si="9">D47</f>
        <v>433</v>
      </c>
      <c r="E46" s="22">
        <f t="shared" si="9"/>
        <v>446</v>
      </c>
    </row>
    <row r="47" spans="1:7" ht="48.75" x14ac:dyDescent="0.25">
      <c r="A47" s="32" t="s">
        <v>82</v>
      </c>
      <c r="B47" s="19" t="s">
        <v>83</v>
      </c>
      <c r="C47" s="22">
        <v>425</v>
      </c>
      <c r="D47" s="22">
        <v>433</v>
      </c>
      <c r="E47" s="22">
        <v>446</v>
      </c>
    </row>
    <row r="48" spans="1:7" ht="60.75" x14ac:dyDescent="0.25">
      <c r="A48" s="38" t="s">
        <v>84</v>
      </c>
      <c r="B48" s="19" t="s">
        <v>85</v>
      </c>
      <c r="C48" s="22">
        <f>C49</f>
        <v>4.2</v>
      </c>
      <c r="D48" s="22">
        <f t="shared" ref="D48:E49" si="10">D49</f>
        <v>4.2</v>
      </c>
      <c r="E48" s="22">
        <f t="shared" si="10"/>
        <v>4.2</v>
      </c>
    </row>
    <row r="49" spans="1:5" ht="60.75" x14ac:dyDescent="0.25">
      <c r="A49" s="38" t="s">
        <v>84</v>
      </c>
      <c r="B49" s="19" t="s">
        <v>86</v>
      </c>
      <c r="C49" s="22">
        <f>C50</f>
        <v>4.2</v>
      </c>
      <c r="D49" s="22">
        <f t="shared" si="10"/>
        <v>4.2</v>
      </c>
      <c r="E49" s="22">
        <f t="shared" si="10"/>
        <v>4.2</v>
      </c>
    </row>
    <row r="50" spans="1:5" ht="60.75" x14ac:dyDescent="0.25">
      <c r="A50" s="38" t="s">
        <v>84</v>
      </c>
      <c r="B50" s="19" t="s">
        <v>87</v>
      </c>
      <c r="C50" s="22">
        <v>4.2</v>
      </c>
      <c r="D50" s="22">
        <v>4.2</v>
      </c>
      <c r="E50" s="22">
        <v>4.2</v>
      </c>
    </row>
    <row r="51" spans="1:5" ht="15.75" x14ac:dyDescent="0.25">
      <c r="A51" s="39" t="s">
        <v>88</v>
      </c>
      <c r="B51" s="40" t="s">
        <v>89</v>
      </c>
      <c r="C51" s="41">
        <f>C52</f>
        <v>0</v>
      </c>
      <c r="D51" s="41">
        <f>D52</f>
        <v>0</v>
      </c>
      <c r="E51" s="41">
        <f>E52</f>
        <v>0</v>
      </c>
    </row>
    <row r="52" spans="1:5" ht="15.75" x14ac:dyDescent="0.25">
      <c r="A52" s="42" t="s">
        <v>90</v>
      </c>
      <c r="B52" s="43" t="s">
        <v>91</v>
      </c>
      <c r="C52" s="44">
        <f>C53+C54</f>
        <v>0</v>
      </c>
      <c r="D52" s="44">
        <f>D53+D54</f>
        <v>0</v>
      </c>
      <c r="E52" s="44">
        <f>E53+E54</f>
        <v>0</v>
      </c>
    </row>
    <row r="53" spans="1:5" ht="25.5" customHeight="1" x14ac:dyDescent="0.25">
      <c r="A53" s="45" t="s">
        <v>92</v>
      </c>
      <c r="B53" s="43" t="s">
        <v>93</v>
      </c>
      <c r="C53" s="44"/>
      <c r="D53" s="44"/>
      <c r="E53" s="44"/>
    </row>
    <row r="54" spans="1:5" ht="15.75" x14ac:dyDescent="0.25">
      <c r="A54" s="42" t="s">
        <v>94</v>
      </c>
      <c r="B54" s="43" t="s">
        <v>95</v>
      </c>
      <c r="C54" s="44"/>
      <c r="D54" s="44"/>
      <c r="E54" s="44"/>
    </row>
    <row r="55" spans="1:5" ht="15.75" x14ac:dyDescent="0.25">
      <c r="A55" s="14" t="s">
        <v>96</v>
      </c>
      <c r="B55" s="15" t="s">
        <v>97</v>
      </c>
      <c r="C55" s="16">
        <f>SUM(C56+C58)</f>
        <v>2500</v>
      </c>
      <c r="D55" s="16">
        <f>SUM(D56+D58)</f>
        <v>2500</v>
      </c>
      <c r="E55" s="16">
        <f>SUM(E56+E58)</f>
        <v>2500</v>
      </c>
    </row>
    <row r="56" spans="1:5" ht="60.75" x14ac:dyDescent="0.25">
      <c r="A56" s="38" t="s">
        <v>98</v>
      </c>
      <c r="B56" s="19" t="s">
        <v>99</v>
      </c>
      <c r="C56" s="22">
        <f>SUM(C57)</f>
        <v>500</v>
      </c>
      <c r="D56" s="22">
        <f>SUM(D57)</f>
        <v>500</v>
      </c>
      <c r="E56" s="22">
        <f>SUM(E57)</f>
        <v>500</v>
      </c>
    </row>
    <row r="57" spans="1:5" ht="60.75" x14ac:dyDescent="0.25">
      <c r="A57" s="35" t="s">
        <v>100</v>
      </c>
      <c r="B57" s="19" t="s">
        <v>101</v>
      </c>
      <c r="C57" s="22">
        <v>500</v>
      </c>
      <c r="D57" s="22">
        <v>500</v>
      </c>
      <c r="E57" s="22">
        <v>500</v>
      </c>
    </row>
    <row r="58" spans="1:5" ht="24" x14ac:dyDescent="0.25">
      <c r="A58" s="46" t="s">
        <v>102</v>
      </c>
      <c r="B58" s="19" t="s">
        <v>103</v>
      </c>
      <c r="C58" s="22">
        <f>C59</f>
        <v>2000</v>
      </c>
      <c r="D58" s="22">
        <f>D59</f>
        <v>2000</v>
      </c>
      <c r="E58" s="22">
        <f>E59</f>
        <v>2000</v>
      </c>
    </row>
    <row r="59" spans="1:5" ht="36.75" x14ac:dyDescent="0.25">
      <c r="A59" s="18" t="s">
        <v>104</v>
      </c>
      <c r="B59" s="47" t="s">
        <v>105</v>
      </c>
      <c r="C59" s="22">
        <v>2000</v>
      </c>
      <c r="D59" s="22">
        <v>2000</v>
      </c>
      <c r="E59" s="22">
        <v>2000</v>
      </c>
    </row>
    <row r="60" spans="1:5" ht="15.75" x14ac:dyDescent="0.25">
      <c r="A60" s="14" t="s">
        <v>106</v>
      </c>
      <c r="B60" s="15" t="s">
        <v>107</v>
      </c>
      <c r="C60" s="16">
        <f>C61</f>
        <v>1100</v>
      </c>
      <c r="D60" s="16">
        <f t="shared" ref="D60:E60" si="11">D61</f>
        <v>1328</v>
      </c>
      <c r="E60" s="16">
        <f t="shared" si="11"/>
        <v>1516</v>
      </c>
    </row>
    <row r="61" spans="1:5" ht="24.75" x14ac:dyDescent="0.25">
      <c r="A61" s="18" t="s">
        <v>108</v>
      </c>
      <c r="B61" s="47" t="s">
        <v>109</v>
      </c>
      <c r="C61" s="16">
        <f>C62+C68+C72+C76+C79+C84+C92+C97+C102+C109+C89+C81</f>
        <v>1100</v>
      </c>
      <c r="D61" s="16">
        <f t="shared" ref="D61:E61" si="12">D62+D68+D72+D76+D79+D84+D92+D97+D102+D109+D89+D81</f>
        <v>1328</v>
      </c>
      <c r="E61" s="16">
        <f t="shared" si="12"/>
        <v>1516</v>
      </c>
    </row>
    <row r="62" spans="1:5" ht="36.75" x14ac:dyDescent="0.25">
      <c r="A62" s="25" t="s">
        <v>110</v>
      </c>
      <c r="B62" s="48" t="s">
        <v>111</v>
      </c>
      <c r="C62" s="16">
        <f>C64+C65+C66+C67+C63</f>
        <v>140</v>
      </c>
      <c r="D62" s="16">
        <f>D64+D65+D66+D67+D63</f>
        <v>160</v>
      </c>
      <c r="E62" s="16">
        <f t="shared" ref="E62" si="13">E64+E65+E66+E67+E63</f>
        <v>180</v>
      </c>
    </row>
    <row r="63" spans="1:5" ht="84.75" x14ac:dyDescent="0.25">
      <c r="A63" s="23" t="s">
        <v>112</v>
      </c>
      <c r="B63" s="49" t="s">
        <v>113</v>
      </c>
      <c r="C63" s="20">
        <v>100</v>
      </c>
      <c r="D63" s="22">
        <v>100</v>
      </c>
      <c r="E63" s="22">
        <v>100</v>
      </c>
    </row>
    <row r="64" spans="1:5" ht="84.75" x14ac:dyDescent="0.25">
      <c r="A64" s="23" t="s">
        <v>114</v>
      </c>
      <c r="B64" s="49" t="s">
        <v>115</v>
      </c>
      <c r="C64" s="20">
        <v>10</v>
      </c>
      <c r="D64" s="20">
        <v>15</v>
      </c>
      <c r="E64" s="20">
        <v>20</v>
      </c>
    </row>
    <row r="65" spans="1:5" ht="60.75" x14ac:dyDescent="0.25">
      <c r="A65" s="23" t="s">
        <v>116</v>
      </c>
      <c r="B65" s="49" t="s">
        <v>117</v>
      </c>
      <c r="C65" s="20">
        <v>20</v>
      </c>
      <c r="D65" s="20">
        <v>25</v>
      </c>
      <c r="E65" s="20">
        <v>30</v>
      </c>
    </row>
    <row r="66" spans="1:5" ht="84.75" x14ac:dyDescent="0.25">
      <c r="A66" s="23" t="s">
        <v>118</v>
      </c>
      <c r="B66" s="49" t="s">
        <v>119</v>
      </c>
      <c r="C66" s="20">
        <v>10</v>
      </c>
      <c r="D66" s="20">
        <v>20</v>
      </c>
      <c r="E66" s="20">
        <v>30</v>
      </c>
    </row>
    <row r="67" spans="1:5" ht="84.75" x14ac:dyDescent="0.25">
      <c r="A67" s="23" t="s">
        <v>120</v>
      </c>
      <c r="B67" s="49" t="s">
        <v>121</v>
      </c>
      <c r="C67" s="20"/>
      <c r="D67" s="20"/>
      <c r="E67" s="20"/>
    </row>
    <row r="68" spans="1:5" ht="60.75" x14ac:dyDescent="0.25">
      <c r="A68" s="50" t="s">
        <v>122</v>
      </c>
      <c r="B68" s="51" t="s">
        <v>123</v>
      </c>
      <c r="C68" s="52">
        <f>C69+C70+C71</f>
        <v>89</v>
      </c>
      <c r="D68" s="16">
        <f t="shared" ref="D68" si="14">D69+D70+D71</f>
        <v>128</v>
      </c>
      <c r="E68" s="16">
        <f>E69+E70+E71</f>
        <v>150</v>
      </c>
    </row>
    <row r="69" spans="1:5" ht="96.75" x14ac:dyDescent="0.25">
      <c r="A69" s="23" t="s">
        <v>124</v>
      </c>
      <c r="B69" s="49" t="s">
        <v>125</v>
      </c>
      <c r="C69" s="20">
        <v>9</v>
      </c>
      <c r="D69" s="22">
        <v>18</v>
      </c>
      <c r="E69" s="22">
        <v>25</v>
      </c>
    </row>
    <row r="70" spans="1:5" ht="72.75" x14ac:dyDescent="0.25">
      <c r="A70" s="23" t="s">
        <v>126</v>
      </c>
      <c r="B70" s="49" t="s">
        <v>127</v>
      </c>
      <c r="C70" s="20"/>
      <c r="D70" s="22"/>
      <c r="E70" s="22"/>
    </row>
    <row r="71" spans="1:5" ht="84.75" x14ac:dyDescent="0.25">
      <c r="A71" s="23" t="s">
        <v>128</v>
      </c>
      <c r="B71" s="49" t="s">
        <v>129</v>
      </c>
      <c r="C71" s="20">
        <v>80</v>
      </c>
      <c r="D71" s="22">
        <v>110</v>
      </c>
      <c r="E71" s="22">
        <v>125</v>
      </c>
    </row>
    <row r="72" spans="1:5" ht="48.75" x14ac:dyDescent="0.25">
      <c r="A72" s="25" t="s">
        <v>130</v>
      </c>
      <c r="B72" s="48" t="s">
        <v>131</v>
      </c>
      <c r="C72" s="16">
        <f>C74+C75+C73</f>
        <v>13.5</v>
      </c>
      <c r="D72" s="16">
        <f t="shared" ref="D72:E72" si="15">D74+D75+D73</f>
        <v>25</v>
      </c>
      <c r="E72" s="16">
        <f t="shared" si="15"/>
        <v>33</v>
      </c>
    </row>
    <row r="73" spans="1:5" ht="84.75" x14ac:dyDescent="0.25">
      <c r="A73" s="18" t="s">
        <v>132</v>
      </c>
      <c r="B73" s="47" t="s">
        <v>133</v>
      </c>
      <c r="C73" s="22">
        <v>1.5</v>
      </c>
      <c r="D73" s="22">
        <v>3</v>
      </c>
      <c r="E73" s="22">
        <v>5</v>
      </c>
    </row>
    <row r="74" spans="1:5" ht="60.75" x14ac:dyDescent="0.25">
      <c r="A74" s="18" t="s">
        <v>134</v>
      </c>
      <c r="B74" s="47" t="s">
        <v>135</v>
      </c>
      <c r="C74" s="22">
        <v>12</v>
      </c>
      <c r="D74" s="22">
        <v>22</v>
      </c>
      <c r="E74" s="22">
        <v>28</v>
      </c>
    </row>
    <row r="75" spans="1:5" ht="60.75" x14ac:dyDescent="0.25">
      <c r="A75" s="18" t="s">
        <v>136</v>
      </c>
      <c r="B75" s="47" t="s">
        <v>137</v>
      </c>
      <c r="C75" s="22"/>
      <c r="D75" s="22"/>
      <c r="E75" s="22"/>
    </row>
    <row r="76" spans="1:5" ht="48.75" x14ac:dyDescent="0.25">
      <c r="A76" s="25" t="s">
        <v>138</v>
      </c>
      <c r="B76" s="48" t="s">
        <v>139</v>
      </c>
      <c r="C76" s="16">
        <f>C77+C78</f>
        <v>78</v>
      </c>
      <c r="D76" s="16">
        <f t="shared" ref="D76:E76" si="16">D77+D78</f>
        <v>80</v>
      </c>
      <c r="E76" s="16">
        <f t="shared" si="16"/>
        <v>80</v>
      </c>
    </row>
    <row r="77" spans="1:5" ht="48.75" x14ac:dyDescent="0.25">
      <c r="A77" s="23" t="s">
        <v>138</v>
      </c>
      <c r="B77" s="49" t="s">
        <v>140</v>
      </c>
      <c r="C77" s="20">
        <v>78</v>
      </c>
      <c r="D77" s="22">
        <v>80</v>
      </c>
      <c r="E77" s="22">
        <v>80</v>
      </c>
    </row>
    <row r="78" spans="1:5" ht="84" x14ac:dyDescent="0.25">
      <c r="A78" s="46" t="s">
        <v>141</v>
      </c>
      <c r="B78" s="47" t="s">
        <v>142</v>
      </c>
      <c r="C78" s="22"/>
      <c r="D78" s="22"/>
      <c r="E78" s="22"/>
    </row>
    <row r="79" spans="1:5" ht="36.75" x14ac:dyDescent="0.25">
      <c r="A79" s="25" t="s">
        <v>143</v>
      </c>
      <c r="B79" s="48" t="s">
        <v>144</v>
      </c>
      <c r="C79" s="16">
        <f>C80</f>
        <v>0</v>
      </c>
      <c r="D79" s="16">
        <f t="shared" ref="D79:E79" si="17">D80</f>
        <v>0</v>
      </c>
      <c r="E79" s="16">
        <f t="shared" si="17"/>
        <v>0</v>
      </c>
    </row>
    <row r="80" spans="1:5" ht="60" x14ac:dyDescent="0.25">
      <c r="A80" s="46" t="s">
        <v>145</v>
      </c>
      <c r="B80" s="47" t="s">
        <v>146</v>
      </c>
      <c r="C80" s="22"/>
      <c r="D80" s="22"/>
      <c r="E80" s="22"/>
    </row>
    <row r="81" spans="1:5" ht="84" x14ac:dyDescent="0.25">
      <c r="A81" s="53" t="s">
        <v>147</v>
      </c>
      <c r="B81" s="51" t="s">
        <v>148</v>
      </c>
      <c r="C81" s="16">
        <f>C82+C83</f>
        <v>120</v>
      </c>
      <c r="D81" s="16">
        <f t="shared" ref="D81:E81" si="18">D82+D83</f>
        <v>150</v>
      </c>
      <c r="E81" s="16">
        <f t="shared" si="18"/>
        <v>170</v>
      </c>
    </row>
    <row r="82" spans="1:5" ht="84" x14ac:dyDescent="0.25">
      <c r="A82" s="54" t="s">
        <v>149</v>
      </c>
      <c r="B82" s="49" t="s">
        <v>150</v>
      </c>
      <c r="C82" s="22"/>
      <c r="D82" s="22"/>
      <c r="E82" s="22"/>
    </row>
    <row r="83" spans="1:5" ht="96" x14ac:dyDescent="0.25">
      <c r="A83" s="54" t="s">
        <v>151</v>
      </c>
      <c r="B83" s="49" t="s">
        <v>152</v>
      </c>
      <c r="C83" s="22">
        <v>120</v>
      </c>
      <c r="D83" s="22">
        <v>150</v>
      </c>
      <c r="E83" s="22">
        <v>170</v>
      </c>
    </row>
    <row r="84" spans="1:5" ht="48.75" x14ac:dyDescent="0.25">
      <c r="A84" s="25" t="s">
        <v>153</v>
      </c>
      <c r="B84" s="48" t="s">
        <v>154</v>
      </c>
      <c r="C84" s="16">
        <f>C85+C86+C87+C88</f>
        <v>24</v>
      </c>
      <c r="D84" s="16">
        <f t="shared" ref="D84:E84" si="19">D85+D86+D87+D88</f>
        <v>48</v>
      </c>
      <c r="E84" s="16">
        <f t="shared" si="19"/>
        <v>75</v>
      </c>
    </row>
    <row r="85" spans="1:5" ht="60" x14ac:dyDescent="0.25">
      <c r="A85" s="46" t="s">
        <v>155</v>
      </c>
      <c r="B85" s="47" t="s">
        <v>156</v>
      </c>
      <c r="C85" s="22"/>
      <c r="D85" s="22"/>
      <c r="E85" s="22"/>
    </row>
    <row r="86" spans="1:5" ht="48.75" x14ac:dyDescent="0.25">
      <c r="A86" s="18" t="s">
        <v>153</v>
      </c>
      <c r="B86" s="47" t="s">
        <v>157</v>
      </c>
      <c r="C86" s="22">
        <v>8</v>
      </c>
      <c r="D86" s="22">
        <v>15</v>
      </c>
      <c r="E86" s="22">
        <v>25</v>
      </c>
    </row>
    <row r="87" spans="1:5" ht="48.75" x14ac:dyDescent="0.25">
      <c r="A87" s="18" t="s">
        <v>153</v>
      </c>
      <c r="B87" s="47" t="s">
        <v>158</v>
      </c>
      <c r="C87" s="22">
        <v>1</v>
      </c>
      <c r="D87" s="22">
        <v>3</v>
      </c>
      <c r="E87" s="22">
        <v>5</v>
      </c>
    </row>
    <row r="88" spans="1:5" ht="84.75" x14ac:dyDescent="0.25">
      <c r="A88" s="23" t="s">
        <v>159</v>
      </c>
      <c r="B88" s="49" t="s">
        <v>160</v>
      </c>
      <c r="C88" s="22">
        <v>15</v>
      </c>
      <c r="D88" s="22">
        <v>30</v>
      </c>
      <c r="E88" s="22">
        <v>45</v>
      </c>
    </row>
    <row r="89" spans="1:5" ht="48.75" x14ac:dyDescent="0.25">
      <c r="A89" s="25" t="s">
        <v>161</v>
      </c>
      <c r="B89" s="48" t="s">
        <v>162</v>
      </c>
      <c r="C89" s="16">
        <f>C91+C90</f>
        <v>7</v>
      </c>
      <c r="D89" s="16">
        <f t="shared" ref="D89:E89" si="20">D91+D90</f>
        <v>10</v>
      </c>
      <c r="E89" s="16">
        <f t="shared" si="20"/>
        <v>15</v>
      </c>
    </row>
    <row r="90" spans="1:5" ht="94.5" customHeight="1" x14ac:dyDescent="0.25">
      <c r="A90" s="55" t="s">
        <v>163</v>
      </c>
      <c r="B90" s="47" t="s">
        <v>164</v>
      </c>
      <c r="C90" s="22"/>
      <c r="D90" s="22"/>
      <c r="E90" s="22"/>
    </row>
    <row r="91" spans="1:5" ht="60" x14ac:dyDescent="0.25">
      <c r="A91" s="55" t="s">
        <v>165</v>
      </c>
      <c r="B91" s="47" t="s">
        <v>166</v>
      </c>
      <c r="C91" s="22">
        <v>7</v>
      </c>
      <c r="D91" s="22">
        <v>10</v>
      </c>
      <c r="E91" s="22">
        <v>15</v>
      </c>
    </row>
    <row r="92" spans="1:5" ht="36" x14ac:dyDescent="0.25">
      <c r="A92" s="56" t="s">
        <v>167</v>
      </c>
      <c r="B92" s="48" t="s">
        <v>168</v>
      </c>
      <c r="C92" s="16">
        <f>C93+C94+C95+C96</f>
        <v>266</v>
      </c>
      <c r="D92" s="16">
        <f>D93+D94+D95+D96</f>
        <v>315</v>
      </c>
      <c r="E92" s="16">
        <f>E93+E94+E95+E96</f>
        <v>360</v>
      </c>
    </row>
    <row r="93" spans="1:5" ht="124.5" customHeight="1" x14ac:dyDescent="0.25">
      <c r="A93" s="57" t="s">
        <v>169</v>
      </c>
      <c r="B93" s="49" t="s">
        <v>170</v>
      </c>
      <c r="C93" s="20">
        <v>230</v>
      </c>
      <c r="D93" s="22">
        <v>260</v>
      </c>
      <c r="E93" s="22">
        <v>290</v>
      </c>
    </row>
    <row r="94" spans="1:5" ht="72" x14ac:dyDescent="0.25">
      <c r="A94" s="55" t="s">
        <v>171</v>
      </c>
      <c r="B94" s="47" t="s">
        <v>172</v>
      </c>
      <c r="C94" s="22">
        <v>9</v>
      </c>
      <c r="D94" s="22">
        <v>15</v>
      </c>
      <c r="E94" s="22">
        <v>20</v>
      </c>
    </row>
    <row r="95" spans="1:5" ht="96" x14ac:dyDescent="0.25">
      <c r="A95" s="55" t="s">
        <v>173</v>
      </c>
      <c r="B95" s="47" t="s">
        <v>174</v>
      </c>
      <c r="C95" s="22">
        <v>22</v>
      </c>
      <c r="D95" s="22">
        <v>30</v>
      </c>
      <c r="E95" s="22">
        <v>35</v>
      </c>
    </row>
    <row r="96" spans="1:5" ht="60" x14ac:dyDescent="0.25">
      <c r="A96" s="55" t="s">
        <v>175</v>
      </c>
      <c r="B96" s="47" t="s">
        <v>176</v>
      </c>
      <c r="C96" s="22">
        <v>5</v>
      </c>
      <c r="D96" s="22">
        <v>10</v>
      </c>
      <c r="E96" s="22">
        <v>15</v>
      </c>
    </row>
    <row r="97" spans="1:5" ht="48.75" x14ac:dyDescent="0.25">
      <c r="A97" s="25" t="s">
        <v>177</v>
      </c>
      <c r="B97" s="48" t="s">
        <v>178</v>
      </c>
      <c r="C97" s="16">
        <f>C99+C100+C101+C98</f>
        <v>303.5</v>
      </c>
      <c r="D97" s="16">
        <f t="shared" ref="D97:E97" si="21">D99+D100+D101+D98</f>
        <v>337</v>
      </c>
      <c r="E97" s="16">
        <f t="shared" si="21"/>
        <v>368</v>
      </c>
    </row>
    <row r="98" spans="1:5" ht="84" x14ac:dyDescent="0.25">
      <c r="A98" s="55" t="s">
        <v>179</v>
      </c>
      <c r="B98" s="47" t="s">
        <v>180</v>
      </c>
      <c r="C98" s="22">
        <v>55</v>
      </c>
      <c r="D98" s="22">
        <v>65</v>
      </c>
      <c r="E98" s="22">
        <v>70</v>
      </c>
    </row>
    <row r="99" spans="1:5" ht="168" x14ac:dyDescent="0.25">
      <c r="A99" s="55" t="s">
        <v>181</v>
      </c>
      <c r="B99" s="47" t="s">
        <v>182</v>
      </c>
      <c r="C99" s="22">
        <v>1.5</v>
      </c>
      <c r="D99" s="22">
        <v>2</v>
      </c>
      <c r="E99" s="22">
        <v>3</v>
      </c>
    </row>
    <row r="100" spans="1:5" ht="65.25" customHeight="1" x14ac:dyDescent="0.25">
      <c r="A100" s="18" t="s">
        <v>183</v>
      </c>
      <c r="B100" s="47" t="s">
        <v>184</v>
      </c>
      <c r="C100" s="22">
        <v>240</v>
      </c>
      <c r="D100" s="22">
        <v>260</v>
      </c>
      <c r="E100" s="22">
        <v>280</v>
      </c>
    </row>
    <row r="101" spans="1:5" ht="48.75" x14ac:dyDescent="0.25">
      <c r="A101" s="18" t="s">
        <v>177</v>
      </c>
      <c r="B101" s="47" t="s">
        <v>185</v>
      </c>
      <c r="C101" s="22">
        <v>7</v>
      </c>
      <c r="D101" s="22">
        <v>10</v>
      </c>
      <c r="E101" s="22">
        <v>15</v>
      </c>
    </row>
    <row r="102" spans="1:5" ht="15.75" x14ac:dyDescent="0.25">
      <c r="A102" s="25" t="s">
        <v>186</v>
      </c>
      <c r="B102" s="48" t="s">
        <v>187</v>
      </c>
      <c r="C102" s="16">
        <f>C103+C104+C107+C108+C105</f>
        <v>50</v>
      </c>
      <c r="D102" s="16">
        <f t="shared" ref="D102:E102" si="22">D103+D104+D107+D108+D105</f>
        <v>60</v>
      </c>
      <c r="E102" s="16">
        <f t="shared" si="22"/>
        <v>65</v>
      </c>
    </row>
    <row r="103" spans="1:5" ht="72.75" x14ac:dyDescent="0.25">
      <c r="A103" s="23" t="s">
        <v>188</v>
      </c>
      <c r="B103" s="49" t="s">
        <v>189</v>
      </c>
      <c r="C103" s="22">
        <v>50</v>
      </c>
      <c r="D103" s="22">
        <v>60</v>
      </c>
      <c r="E103" s="22">
        <v>65</v>
      </c>
    </row>
    <row r="104" spans="1:5" ht="96.75" x14ac:dyDescent="0.25">
      <c r="A104" s="18" t="s">
        <v>190</v>
      </c>
      <c r="B104" s="47" t="s">
        <v>191</v>
      </c>
      <c r="C104" s="22"/>
      <c r="D104" s="22"/>
      <c r="E104" s="22"/>
    </row>
    <row r="105" spans="1:5" ht="60.75" x14ac:dyDescent="0.25">
      <c r="A105" s="50" t="s">
        <v>192</v>
      </c>
      <c r="B105" s="51" t="s">
        <v>193</v>
      </c>
      <c r="C105" s="52">
        <f>C106</f>
        <v>0</v>
      </c>
      <c r="D105" s="52">
        <f t="shared" ref="D105:E105" si="23">D106</f>
        <v>0</v>
      </c>
      <c r="E105" s="52">
        <f t="shared" si="23"/>
        <v>0</v>
      </c>
    </row>
    <row r="106" spans="1:5" ht="60.75" x14ac:dyDescent="0.25">
      <c r="A106" s="18" t="s">
        <v>192</v>
      </c>
      <c r="B106" s="47" t="s">
        <v>194</v>
      </c>
      <c r="C106" s="22"/>
      <c r="D106" s="22"/>
      <c r="E106" s="22"/>
    </row>
    <row r="107" spans="1:5" ht="48.75" x14ac:dyDescent="0.25">
      <c r="A107" s="18" t="s">
        <v>195</v>
      </c>
      <c r="B107" s="47" t="s">
        <v>196</v>
      </c>
      <c r="C107" s="22"/>
      <c r="D107" s="22"/>
      <c r="E107" s="22"/>
    </row>
    <row r="108" spans="1:5" ht="60.75" x14ac:dyDescent="0.25">
      <c r="A108" s="18" t="s">
        <v>192</v>
      </c>
      <c r="B108" s="47" t="s">
        <v>194</v>
      </c>
      <c r="C108" s="22"/>
      <c r="D108" s="22"/>
      <c r="E108" s="22"/>
    </row>
    <row r="109" spans="1:5" ht="47.25" customHeight="1" x14ac:dyDescent="0.25">
      <c r="A109" s="56" t="s">
        <v>197</v>
      </c>
      <c r="B109" s="48" t="s">
        <v>198</v>
      </c>
      <c r="C109" s="16">
        <f>C110</f>
        <v>9</v>
      </c>
      <c r="D109" s="16">
        <f t="shared" ref="D109:E109" si="24">D110</f>
        <v>15</v>
      </c>
      <c r="E109" s="16">
        <f t="shared" si="24"/>
        <v>20</v>
      </c>
    </row>
    <row r="110" spans="1:5" ht="36.75" x14ac:dyDescent="0.25">
      <c r="A110" s="18" t="s">
        <v>199</v>
      </c>
      <c r="B110" s="47" t="s">
        <v>200</v>
      </c>
      <c r="C110" s="22">
        <v>9</v>
      </c>
      <c r="D110" s="22">
        <v>15</v>
      </c>
      <c r="E110" s="22">
        <v>20</v>
      </c>
    </row>
    <row r="111" spans="1:5" ht="26.25" x14ac:dyDescent="0.25">
      <c r="A111" s="58" t="s">
        <v>201</v>
      </c>
      <c r="B111" s="48" t="s">
        <v>202</v>
      </c>
      <c r="C111" s="52">
        <f>C112+C113+C114+C116+C117+C115</f>
        <v>80</v>
      </c>
      <c r="D111" s="52">
        <f t="shared" ref="D111:E111" si="25">D112+D113+D114+D116+D117+D115</f>
        <v>0</v>
      </c>
      <c r="E111" s="52">
        <f t="shared" si="25"/>
        <v>0</v>
      </c>
    </row>
    <row r="112" spans="1:5" ht="26.25" x14ac:dyDescent="0.25">
      <c r="A112" s="59" t="s">
        <v>203</v>
      </c>
      <c r="B112" s="49" t="s">
        <v>204</v>
      </c>
      <c r="C112" s="20">
        <v>20</v>
      </c>
      <c r="D112" s="20">
        <v>0</v>
      </c>
      <c r="E112" s="20">
        <v>0</v>
      </c>
    </row>
    <row r="113" spans="1:6" ht="26.25" x14ac:dyDescent="0.25">
      <c r="A113" s="59" t="s">
        <v>205</v>
      </c>
      <c r="B113" s="49" t="s">
        <v>206</v>
      </c>
      <c r="C113" s="20">
        <v>20</v>
      </c>
      <c r="D113" s="20">
        <v>0</v>
      </c>
      <c r="E113" s="20">
        <v>0</v>
      </c>
    </row>
    <row r="114" spans="1:6" ht="26.25" x14ac:dyDescent="0.25">
      <c r="A114" s="59" t="s">
        <v>207</v>
      </c>
      <c r="B114" s="49" t="s">
        <v>208</v>
      </c>
      <c r="C114" s="20">
        <v>0</v>
      </c>
      <c r="D114" s="20">
        <v>0</v>
      </c>
      <c r="E114" s="20">
        <v>0</v>
      </c>
    </row>
    <row r="115" spans="1:6" ht="26.25" x14ac:dyDescent="0.25">
      <c r="A115" s="59" t="s">
        <v>209</v>
      </c>
      <c r="B115" s="49" t="s">
        <v>210</v>
      </c>
      <c r="C115" s="20">
        <v>20</v>
      </c>
      <c r="D115" s="20">
        <v>0</v>
      </c>
      <c r="E115" s="20">
        <v>0</v>
      </c>
    </row>
    <row r="116" spans="1:6" ht="26.25" x14ac:dyDescent="0.25">
      <c r="A116" s="59" t="s">
        <v>211</v>
      </c>
      <c r="B116" s="49" t="s">
        <v>212</v>
      </c>
      <c r="C116" s="20"/>
      <c r="D116" s="20">
        <v>0</v>
      </c>
      <c r="E116" s="20">
        <v>0</v>
      </c>
    </row>
    <row r="117" spans="1:6" ht="26.25" x14ac:dyDescent="0.25">
      <c r="A117" s="59" t="s">
        <v>213</v>
      </c>
      <c r="B117" s="49" t="s">
        <v>214</v>
      </c>
      <c r="C117" s="20">
        <v>20</v>
      </c>
      <c r="D117" s="22">
        <v>0</v>
      </c>
      <c r="E117" s="22">
        <v>0</v>
      </c>
    </row>
    <row r="118" spans="1:6" ht="15.75" x14ac:dyDescent="0.25">
      <c r="A118" s="50" t="s">
        <v>215</v>
      </c>
      <c r="B118" s="26" t="s">
        <v>216</v>
      </c>
      <c r="C118" s="60">
        <f>C119</f>
        <v>463321.01547000016</v>
      </c>
      <c r="D118" s="60">
        <f>D119</f>
        <v>362678.04043999995</v>
      </c>
      <c r="E118" s="60">
        <f>E119</f>
        <v>387489.54044000007</v>
      </c>
    </row>
    <row r="119" spans="1:6" ht="24.75" x14ac:dyDescent="0.25">
      <c r="A119" s="14" t="s">
        <v>217</v>
      </c>
      <c r="B119" s="61" t="s">
        <v>218</v>
      </c>
      <c r="C119" s="60">
        <f>C120+C123+C155+C186+C203</f>
        <v>463321.01547000016</v>
      </c>
      <c r="D119" s="60">
        <f t="shared" ref="D119" si="26">D120+D123+D155+D186+D203</f>
        <v>362678.04043999995</v>
      </c>
      <c r="E119" s="60">
        <f>E120+E123+E155+E186+E203</f>
        <v>387489.54044000007</v>
      </c>
    </row>
    <row r="120" spans="1:6" ht="15.75" x14ac:dyDescent="0.25">
      <c r="A120" s="50" t="s">
        <v>219</v>
      </c>
      <c r="B120" s="26" t="s">
        <v>220</v>
      </c>
      <c r="C120" s="16">
        <f t="shared" ref="C120:E121" si="27">C121</f>
        <v>32238</v>
      </c>
      <c r="D120" s="16">
        <f t="shared" si="27"/>
        <v>27688</v>
      </c>
      <c r="E120" s="16">
        <f t="shared" si="27"/>
        <v>27688</v>
      </c>
    </row>
    <row r="121" spans="1:6" ht="24.75" x14ac:dyDescent="0.25">
      <c r="A121" s="50" t="s">
        <v>221</v>
      </c>
      <c r="B121" s="26" t="s">
        <v>222</v>
      </c>
      <c r="C121" s="16">
        <f t="shared" si="27"/>
        <v>32238</v>
      </c>
      <c r="D121" s="16">
        <f t="shared" si="27"/>
        <v>27688</v>
      </c>
      <c r="E121" s="16">
        <f t="shared" si="27"/>
        <v>27688</v>
      </c>
    </row>
    <row r="122" spans="1:6" ht="24.75" x14ac:dyDescent="0.25">
      <c r="A122" s="23" t="s">
        <v>221</v>
      </c>
      <c r="B122" s="24" t="s">
        <v>223</v>
      </c>
      <c r="C122" s="62">
        <v>32238</v>
      </c>
      <c r="D122" s="62">
        <v>27688</v>
      </c>
      <c r="E122" s="62">
        <v>27688</v>
      </c>
    </row>
    <row r="123" spans="1:6" ht="24.75" x14ac:dyDescent="0.25">
      <c r="A123" s="50" t="s">
        <v>224</v>
      </c>
      <c r="B123" s="26" t="s">
        <v>225</v>
      </c>
      <c r="C123" s="63">
        <f>C140+C126+C132+C124+C128+C134+C130+C138+C136</f>
        <v>119188.63502999999</v>
      </c>
      <c r="D123" s="63">
        <f>D140+D126+D132+D124+D128+D134+D130+D138+D136</f>
        <v>49751.3</v>
      </c>
      <c r="E123" s="63">
        <f>E140+E126+E132+E124+E128+E134+E130+E138+E136</f>
        <v>49474.1</v>
      </c>
      <c r="F123" s="64"/>
    </row>
    <row r="124" spans="1:6" ht="48.75" x14ac:dyDescent="0.25">
      <c r="A124" s="50" t="s">
        <v>226</v>
      </c>
      <c r="B124" s="26" t="s">
        <v>227</v>
      </c>
      <c r="C124" s="65">
        <f>C125</f>
        <v>30296</v>
      </c>
      <c r="D124" s="65">
        <f t="shared" ref="D124:E124" si="28">D125</f>
        <v>30296</v>
      </c>
      <c r="E124" s="65">
        <f t="shared" si="28"/>
        <v>30296</v>
      </c>
    </row>
    <row r="125" spans="1:6" ht="36" customHeight="1" x14ac:dyDescent="0.25">
      <c r="A125" s="23" t="s">
        <v>228</v>
      </c>
      <c r="B125" s="24" t="s">
        <v>229</v>
      </c>
      <c r="C125" s="66">
        <f>30287+9</f>
        <v>30296</v>
      </c>
      <c r="D125" s="66">
        <f>30287+9</f>
        <v>30296</v>
      </c>
      <c r="E125" s="66">
        <f>30287+9</f>
        <v>30296</v>
      </c>
    </row>
    <row r="126" spans="1:6" ht="24.75" x14ac:dyDescent="0.25">
      <c r="A126" s="50" t="s">
        <v>230</v>
      </c>
      <c r="B126" s="26" t="s">
        <v>231</v>
      </c>
      <c r="C126" s="63">
        <f>C127</f>
        <v>3077.1133300000001</v>
      </c>
      <c r="D126" s="65">
        <f t="shared" ref="D126:E126" si="29">D127</f>
        <v>0</v>
      </c>
      <c r="E126" s="65">
        <f t="shared" si="29"/>
        <v>0</v>
      </c>
    </row>
    <row r="127" spans="1:6" ht="25.5" customHeight="1" x14ac:dyDescent="0.25">
      <c r="A127" s="57" t="s">
        <v>232</v>
      </c>
      <c r="B127" s="24" t="s">
        <v>233</v>
      </c>
      <c r="C127" s="67">
        <v>3077.1133300000001</v>
      </c>
      <c r="D127" s="66">
        <v>0</v>
      </c>
      <c r="E127" s="66">
        <v>0</v>
      </c>
    </row>
    <row r="128" spans="1:6" ht="51" x14ac:dyDescent="0.25">
      <c r="A128" s="68" t="s">
        <v>234</v>
      </c>
      <c r="B128" s="69" t="s">
        <v>235</v>
      </c>
      <c r="C128" s="63">
        <f>C129</f>
        <v>6150.3</v>
      </c>
      <c r="D128" s="63">
        <f t="shared" ref="D128:E128" si="30">D129</f>
        <v>6069.3</v>
      </c>
      <c r="E128" s="63">
        <f t="shared" si="30"/>
        <v>5792.1</v>
      </c>
    </row>
    <row r="129" spans="1:5" ht="63.75" x14ac:dyDescent="0.25">
      <c r="A129" s="70" t="s">
        <v>236</v>
      </c>
      <c r="B129" s="71" t="s">
        <v>237</v>
      </c>
      <c r="C129" s="67">
        <v>6150.3</v>
      </c>
      <c r="D129" s="67">
        <v>6069.3</v>
      </c>
      <c r="E129" s="67">
        <v>5792.1</v>
      </c>
    </row>
    <row r="130" spans="1:5" ht="25.5" x14ac:dyDescent="0.25">
      <c r="A130" s="72" t="s">
        <v>238</v>
      </c>
      <c r="B130" s="69" t="s">
        <v>239</v>
      </c>
      <c r="C130" s="52">
        <f>C131</f>
        <v>0</v>
      </c>
      <c r="D130" s="65">
        <f t="shared" ref="D130:E130" si="31">D131</f>
        <v>0</v>
      </c>
      <c r="E130" s="65">
        <f t="shared" si="31"/>
        <v>0</v>
      </c>
    </row>
    <row r="131" spans="1:5" ht="33.75" customHeight="1" x14ac:dyDescent="0.25">
      <c r="A131" s="73" t="s">
        <v>238</v>
      </c>
      <c r="B131" s="71" t="s">
        <v>240</v>
      </c>
      <c r="C131" s="20"/>
      <c r="D131" s="66">
        <v>0</v>
      </c>
      <c r="E131" s="66">
        <v>0</v>
      </c>
    </row>
    <row r="132" spans="1:5" ht="39.75" customHeight="1" x14ac:dyDescent="0.25">
      <c r="A132" s="74" t="s">
        <v>241</v>
      </c>
      <c r="B132" s="26" t="s">
        <v>242</v>
      </c>
      <c r="C132" s="65">
        <f>C133</f>
        <v>0</v>
      </c>
      <c r="D132" s="65">
        <f t="shared" ref="D132:E132" si="32">D133</f>
        <v>0</v>
      </c>
      <c r="E132" s="65">
        <f t="shared" si="32"/>
        <v>0</v>
      </c>
    </row>
    <row r="133" spans="1:5" ht="42" customHeight="1" x14ac:dyDescent="0.25">
      <c r="A133" s="23" t="s">
        <v>243</v>
      </c>
      <c r="B133" s="24" t="s">
        <v>244</v>
      </c>
      <c r="C133" s="66"/>
      <c r="D133" s="66"/>
      <c r="E133" s="66"/>
    </row>
    <row r="134" spans="1:5" ht="42" customHeight="1" x14ac:dyDescent="0.25">
      <c r="A134" s="74" t="s">
        <v>245</v>
      </c>
      <c r="B134" s="26" t="s">
        <v>246</v>
      </c>
      <c r="C134" s="75">
        <f>C135</f>
        <v>0</v>
      </c>
      <c r="D134" s="65">
        <f t="shared" ref="D134:E134" si="33">D135</f>
        <v>0</v>
      </c>
      <c r="E134" s="65">
        <f t="shared" si="33"/>
        <v>0</v>
      </c>
    </row>
    <row r="135" spans="1:5" ht="42" customHeight="1" x14ac:dyDescent="0.25">
      <c r="A135" s="76" t="s">
        <v>247</v>
      </c>
      <c r="B135" s="24" t="s">
        <v>248</v>
      </c>
      <c r="C135" s="77">
        <v>0</v>
      </c>
      <c r="D135" s="66">
        <v>0</v>
      </c>
      <c r="E135" s="66">
        <v>0</v>
      </c>
    </row>
    <row r="136" spans="1:5" ht="42" customHeight="1" x14ac:dyDescent="0.25">
      <c r="A136" s="78" t="s">
        <v>249</v>
      </c>
      <c r="B136" s="69" t="s">
        <v>250</v>
      </c>
      <c r="C136" s="79">
        <f>C137</f>
        <v>255.28700000000001</v>
      </c>
      <c r="D136" s="80">
        <f t="shared" ref="D136:E136" si="34">D137</f>
        <v>0</v>
      </c>
      <c r="E136" s="80">
        <f t="shared" si="34"/>
        <v>0</v>
      </c>
    </row>
    <row r="137" spans="1:5" ht="41.25" customHeight="1" x14ac:dyDescent="0.25">
      <c r="A137" s="81" t="s">
        <v>249</v>
      </c>
      <c r="B137" s="71" t="s">
        <v>251</v>
      </c>
      <c r="C137" s="82">
        <f>255.3-0.013</f>
        <v>255.28700000000001</v>
      </c>
      <c r="D137" s="83">
        <v>0</v>
      </c>
      <c r="E137" s="83">
        <v>0</v>
      </c>
    </row>
    <row r="138" spans="1:5" ht="25.5" x14ac:dyDescent="0.25">
      <c r="A138" s="72" t="s">
        <v>252</v>
      </c>
      <c r="B138" s="69" t="s">
        <v>253</v>
      </c>
      <c r="C138" s="63">
        <f>C139</f>
        <v>51148.574699999997</v>
      </c>
      <c r="D138" s="63">
        <f t="shared" ref="D138:E138" si="35">D139</f>
        <v>0</v>
      </c>
      <c r="E138" s="65">
        <f t="shared" si="35"/>
        <v>0</v>
      </c>
    </row>
    <row r="139" spans="1:5" ht="33" customHeight="1" x14ac:dyDescent="0.25">
      <c r="A139" s="73" t="s">
        <v>252</v>
      </c>
      <c r="B139" s="71" t="s">
        <v>254</v>
      </c>
      <c r="C139" s="67">
        <v>51148.574699999997</v>
      </c>
      <c r="D139" s="66">
        <v>0</v>
      </c>
      <c r="E139" s="66">
        <v>0</v>
      </c>
    </row>
    <row r="140" spans="1:5" ht="15.75" x14ac:dyDescent="0.25">
      <c r="A140" s="50" t="s">
        <v>255</v>
      </c>
      <c r="B140" s="26" t="s">
        <v>256</v>
      </c>
      <c r="C140" s="65">
        <f>C141+C148+C147+C145+C149+C150++C151+C154+C146+C144+C152+C143+C142+C153</f>
        <v>28261.359999999997</v>
      </c>
      <c r="D140" s="65">
        <f t="shared" ref="D140:E140" si="36">D141+D148+D147+D145+D149+D150++D151+D154+D146+D144+D152+D143+D142+D153</f>
        <v>13386.000000000002</v>
      </c>
      <c r="E140" s="65">
        <f t="shared" si="36"/>
        <v>13386.000000000002</v>
      </c>
    </row>
    <row r="141" spans="1:5" ht="24" x14ac:dyDescent="0.25">
      <c r="A141" s="84" t="s">
        <v>257</v>
      </c>
      <c r="B141" s="24" t="s">
        <v>258</v>
      </c>
      <c r="C141" s="66"/>
      <c r="D141" s="66"/>
      <c r="E141" s="66"/>
    </row>
    <row r="142" spans="1:5" ht="24" x14ac:dyDescent="0.25">
      <c r="A142" s="84" t="s">
        <v>259</v>
      </c>
      <c r="B142" s="24" t="s">
        <v>258</v>
      </c>
      <c r="C142" s="66"/>
      <c r="D142" s="66"/>
      <c r="E142" s="66"/>
    </row>
    <row r="143" spans="1:5" ht="36.75" x14ac:dyDescent="0.25">
      <c r="A143" s="23" t="s">
        <v>260</v>
      </c>
      <c r="B143" s="24" t="s">
        <v>258</v>
      </c>
      <c r="C143" s="66">
        <v>2581</v>
      </c>
      <c r="D143" s="66">
        <v>2581</v>
      </c>
      <c r="E143" s="66">
        <v>2581</v>
      </c>
    </row>
    <row r="144" spans="1:5" ht="36.75" x14ac:dyDescent="0.25">
      <c r="A144" s="23" t="s">
        <v>261</v>
      </c>
      <c r="B144" s="24" t="s">
        <v>258</v>
      </c>
      <c r="C144" s="66">
        <f>2032+20</f>
        <v>2052</v>
      </c>
      <c r="D144" s="66">
        <f>2032+20</f>
        <v>2052</v>
      </c>
      <c r="E144" s="66">
        <f>2032+20</f>
        <v>2052</v>
      </c>
    </row>
    <row r="145" spans="1:5" ht="36.75" x14ac:dyDescent="0.25">
      <c r="A145" s="23" t="s">
        <v>262</v>
      </c>
      <c r="B145" s="24" t="s">
        <v>258</v>
      </c>
      <c r="C145" s="66">
        <v>4400</v>
      </c>
      <c r="D145" s="66">
        <v>0</v>
      </c>
      <c r="E145" s="66">
        <v>0</v>
      </c>
    </row>
    <row r="146" spans="1:5" ht="24.75" x14ac:dyDescent="0.25">
      <c r="A146" s="23" t="s">
        <v>263</v>
      </c>
      <c r="B146" s="24" t="s">
        <v>258</v>
      </c>
      <c r="C146" s="66">
        <v>6211.3</v>
      </c>
      <c r="D146" s="66">
        <v>6211.3</v>
      </c>
      <c r="E146" s="66">
        <v>6211.3</v>
      </c>
    </row>
    <row r="147" spans="1:5" ht="96" x14ac:dyDescent="0.25">
      <c r="A147" s="84" t="s">
        <v>264</v>
      </c>
      <c r="B147" s="24" t="s">
        <v>258</v>
      </c>
      <c r="C147" s="66">
        <v>226.4</v>
      </c>
      <c r="D147" s="66">
        <v>226.4</v>
      </c>
      <c r="E147" s="66">
        <v>226.4</v>
      </c>
    </row>
    <row r="148" spans="1:5" ht="48.75" x14ac:dyDescent="0.25">
      <c r="A148" s="23" t="s">
        <v>265</v>
      </c>
      <c r="B148" s="24" t="s">
        <v>258</v>
      </c>
      <c r="C148" s="85"/>
      <c r="D148" s="85"/>
      <c r="E148" s="85"/>
    </row>
    <row r="149" spans="1:5" ht="60.75" x14ac:dyDescent="0.25">
      <c r="A149" s="23" t="s">
        <v>266</v>
      </c>
      <c r="B149" s="24" t="s">
        <v>258</v>
      </c>
      <c r="C149" s="85"/>
      <c r="D149" s="85"/>
      <c r="E149" s="85"/>
    </row>
    <row r="150" spans="1:5" ht="60.75" x14ac:dyDescent="0.25">
      <c r="A150" s="23" t="s">
        <v>267</v>
      </c>
      <c r="B150" s="24" t="s">
        <v>258</v>
      </c>
      <c r="C150" s="85"/>
      <c r="D150" s="85"/>
      <c r="E150" s="85"/>
    </row>
    <row r="151" spans="1:5" ht="48.75" x14ac:dyDescent="0.25">
      <c r="A151" s="23" t="s">
        <v>268</v>
      </c>
      <c r="B151" s="24" t="s">
        <v>258</v>
      </c>
      <c r="C151" s="85"/>
      <c r="D151" s="85"/>
      <c r="E151" s="66"/>
    </row>
    <row r="152" spans="1:5" ht="48" x14ac:dyDescent="0.25">
      <c r="A152" s="57" t="s">
        <v>269</v>
      </c>
      <c r="B152" s="24" t="s">
        <v>258</v>
      </c>
      <c r="C152" s="85">
        <v>3466.6</v>
      </c>
      <c r="D152" s="66">
        <v>1400.1</v>
      </c>
      <c r="E152" s="66">
        <v>1400.1</v>
      </c>
    </row>
    <row r="153" spans="1:5" ht="36" x14ac:dyDescent="0.25">
      <c r="A153" s="57" t="s">
        <v>270</v>
      </c>
      <c r="B153" s="24" t="s">
        <v>258</v>
      </c>
      <c r="C153" s="85">
        <v>7058.16</v>
      </c>
      <c r="D153" s="66">
        <v>0</v>
      </c>
      <c r="E153" s="66">
        <v>0</v>
      </c>
    </row>
    <row r="154" spans="1:5" ht="36.75" x14ac:dyDescent="0.25">
      <c r="A154" s="23" t="s">
        <v>271</v>
      </c>
      <c r="B154" s="24" t="s">
        <v>258</v>
      </c>
      <c r="C154" s="85">
        <v>2265.9</v>
      </c>
      <c r="D154" s="85">
        <v>915.2</v>
      </c>
      <c r="E154" s="85">
        <v>915.2</v>
      </c>
    </row>
    <row r="155" spans="1:5" ht="24.75" x14ac:dyDescent="0.25">
      <c r="A155" s="50" t="s">
        <v>272</v>
      </c>
      <c r="B155" s="26" t="s">
        <v>273</v>
      </c>
      <c r="C155" s="63">
        <f>C156+C158+C175+C178+C182+C184+C180</f>
        <v>306474.09600000014</v>
      </c>
      <c r="D155" s="63">
        <f t="shared" ref="D155:E155" si="37">D156+D158+D175+D178+D182+D184+D180</f>
        <v>280958.09599999996</v>
      </c>
      <c r="E155" s="63">
        <f t="shared" si="37"/>
        <v>306046.79600000009</v>
      </c>
    </row>
    <row r="156" spans="1:5" ht="36.75" x14ac:dyDescent="0.25">
      <c r="A156" s="50" t="s">
        <v>274</v>
      </c>
      <c r="B156" s="26" t="s">
        <v>275</v>
      </c>
      <c r="C156" s="65">
        <f>C157</f>
        <v>10281.6</v>
      </c>
      <c r="D156" s="65">
        <f t="shared" ref="D156:E156" si="38">D157</f>
        <v>10281.6</v>
      </c>
      <c r="E156" s="65">
        <f t="shared" si="38"/>
        <v>10281.6</v>
      </c>
    </row>
    <row r="157" spans="1:5" ht="84.75" x14ac:dyDescent="0.25">
      <c r="A157" s="23" t="s">
        <v>276</v>
      </c>
      <c r="B157" s="49" t="s">
        <v>277</v>
      </c>
      <c r="C157" s="85">
        <v>10281.6</v>
      </c>
      <c r="D157" s="85">
        <v>10281.6</v>
      </c>
      <c r="E157" s="85">
        <v>10281.6</v>
      </c>
    </row>
    <row r="158" spans="1:5" ht="24.75" x14ac:dyDescent="0.25">
      <c r="A158" s="50" t="s">
        <v>278</v>
      </c>
      <c r="B158" s="26" t="s">
        <v>279</v>
      </c>
      <c r="C158" s="63">
        <f>SUM(C159:C174)</f>
        <v>288541.69600000011</v>
      </c>
      <c r="D158" s="63">
        <f>SUM(D159:D174)</f>
        <v>263008.49599999998</v>
      </c>
      <c r="E158" s="63">
        <f>SUM(E159:E174)</f>
        <v>288059.9960000001</v>
      </c>
    </row>
    <row r="159" spans="1:5" ht="36.75" x14ac:dyDescent="0.25">
      <c r="A159" s="23" t="s">
        <v>280</v>
      </c>
      <c r="B159" s="49" t="s">
        <v>281</v>
      </c>
      <c r="C159" s="85">
        <v>20996</v>
      </c>
      <c r="D159" s="85">
        <v>20167.900000000001</v>
      </c>
      <c r="E159" s="85">
        <v>20405</v>
      </c>
    </row>
    <row r="160" spans="1:5" ht="48.75" x14ac:dyDescent="0.25">
      <c r="A160" s="23" t="s">
        <v>282</v>
      </c>
      <c r="B160" s="49" t="s">
        <v>281</v>
      </c>
      <c r="C160" s="85">
        <v>249444.8</v>
      </c>
      <c r="D160" s="66">
        <v>224784.4</v>
      </c>
      <c r="E160" s="66">
        <v>249444.8</v>
      </c>
    </row>
    <row r="161" spans="1:6" ht="36.75" x14ac:dyDescent="0.25">
      <c r="A161" s="23" t="s">
        <v>283</v>
      </c>
      <c r="B161" s="49" t="s">
        <v>281</v>
      </c>
      <c r="C161" s="85">
        <v>10035.700000000001</v>
      </c>
      <c r="D161" s="85">
        <v>9931</v>
      </c>
      <c r="E161" s="85">
        <v>10035.700000000001</v>
      </c>
    </row>
    <row r="162" spans="1:6" ht="60" x14ac:dyDescent="0.25">
      <c r="A162" s="86" t="s">
        <v>284</v>
      </c>
      <c r="B162" s="49" t="s">
        <v>281</v>
      </c>
      <c r="C162" s="85">
        <v>195.9</v>
      </c>
      <c r="D162" s="66">
        <v>195.9</v>
      </c>
      <c r="E162" s="66">
        <v>195.9</v>
      </c>
    </row>
    <row r="163" spans="1:6" ht="48.75" x14ac:dyDescent="0.25">
      <c r="A163" s="23" t="s">
        <v>285</v>
      </c>
      <c r="B163" s="49" t="s">
        <v>281</v>
      </c>
      <c r="C163" s="85">
        <v>1599.8</v>
      </c>
      <c r="D163" s="66">
        <v>1659.8</v>
      </c>
      <c r="E163" s="66">
        <v>1709.1</v>
      </c>
    </row>
    <row r="164" spans="1:6" ht="72.75" x14ac:dyDescent="0.25">
      <c r="A164" s="87" t="s">
        <v>286</v>
      </c>
      <c r="B164" s="49" t="s">
        <v>281</v>
      </c>
      <c r="C164" s="85">
        <v>480.8</v>
      </c>
      <c r="D164" s="85">
        <v>480.8</v>
      </c>
      <c r="E164" s="85">
        <v>480.8</v>
      </c>
    </row>
    <row r="165" spans="1:6" s="88" customFormat="1" ht="60.75" x14ac:dyDescent="0.25">
      <c r="A165" s="87" t="s">
        <v>287</v>
      </c>
      <c r="B165" s="49" t="s">
        <v>281</v>
      </c>
      <c r="C165" s="85">
        <v>16.7</v>
      </c>
      <c r="D165" s="85">
        <v>16.7</v>
      </c>
      <c r="E165" s="85">
        <v>16.7</v>
      </c>
      <c r="F165"/>
    </row>
    <row r="166" spans="1:6" ht="60.75" x14ac:dyDescent="0.25">
      <c r="A166" s="87" t="s">
        <v>288</v>
      </c>
      <c r="B166" s="49" t="s">
        <v>281</v>
      </c>
      <c r="C166" s="85">
        <v>2932.4</v>
      </c>
      <c r="D166" s="85">
        <v>2932.4</v>
      </c>
      <c r="E166" s="85">
        <v>2932.4</v>
      </c>
    </row>
    <row r="167" spans="1:6" ht="36" x14ac:dyDescent="0.25">
      <c r="A167" s="89" t="s">
        <v>289</v>
      </c>
      <c r="B167" s="49" t="s">
        <v>290</v>
      </c>
      <c r="C167" s="85">
        <v>475.4</v>
      </c>
      <c r="D167" s="85">
        <v>475.4</v>
      </c>
      <c r="E167" s="85">
        <v>475.4</v>
      </c>
      <c r="F167" s="88"/>
    </row>
    <row r="168" spans="1:6" ht="36" x14ac:dyDescent="0.25">
      <c r="A168" s="90" t="s">
        <v>291</v>
      </c>
      <c r="B168" s="49" t="s">
        <v>290</v>
      </c>
      <c r="C168" s="85">
        <v>441.2</v>
      </c>
      <c r="D168" s="85">
        <v>441.2</v>
      </c>
      <c r="E168" s="85">
        <v>441.2</v>
      </c>
    </row>
    <row r="169" spans="1:6" ht="48.75" x14ac:dyDescent="0.25">
      <c r="A169" s="87" t="s">
        <v>292</v>
      </c>
      <c r="B169" s="49" t="s">
        <v>281</v>
      </c>
      <c r="C169" s="85">
        <v>644.4</v>
      </c>
      <c r="D169" s="85">
        <v>644.4</v>
      </c>
      <c r="E169" s="85">
        <v>644.4</v>
      </c>
    </row>
    <row r="170" spans="1:6" ht="48.75" x14ac:dyDescent="0.25">
      <c r="A170" s="87" t="s">
        <v>293</v>
      </c>
      <c r="B170" s="49" t="s">
        <v>281</v>
      </c>
      <c r="C170" s="85">
        <v>143.5</v>
      </c>
      <c r="D170" s="85">
        <v>143.5</v>
      </c>
      <c r="E170" s="85">
        <v>143.5</v>
      </c>
    </row>
    <row r="171" spans="1:6" ht="48" x14ac:dyDescent="0.25">
      <c r="A171" s="86" t="s">
        <v>294</v>
      </c>
      <c r="B171" s="49" t="s">
        <v>281</v>
      </c>
      <c r="C171" s="91">
        <v>0.89600000000000002</v>
      </c>
      <c r="D171" s="91">
        <v>0.89600000000000002</v>
      </c>
      <c r="E171" s="91">
        <v>0.89600000000000002</v>
      </c>
    </row>
    <row r="172" spans="1:6" ht="37.5" customHeight="1" x14ac:dyDescent="0.25">
      <c r="A172" s="92" t="s">
        <v>295</v>
      </c>
      <c r="B172" s="49" t="s">
        <v>281</v>
      </c>
      <c r="C172" s="93">
        <v>121</v>
      </c>
      <c r="D172" s="93">
        <v>121</v>
      </c>
      <c r="E172" s="93">
        <v>121</v>
      </c>
    </row>
    <row r="173" spans="1:6" ht="49.5" customHeight="1" x14ac:dyDescent="0.25">
      <c r="A173" s="94" t="s">
        <v>296</v>
      </c>
      <c r="B173" s="49" t="s">
        <v>281</v>
      </c>
      <c r="C173" s="93">
        <v>23.3</v>
      </c>
      <c r="D173" s="93">
        <v>23.3</v>
      </c>
      <c r="E173" s="93">
        <v>23.3</v>
      </c>
    </row>
    <row r="174" spans="1:6" ht="24" x14ac:dyDescent="0.25">
      <c r="A174" s="86" t="s">
        <v>297</v>
      </c>
      <c r="B174" s="49" t="s">
        <v>281</v>
      </c>
      <c r="C174" s="85">
        <v>989.9</v>
      </c>
      <c r="D174" s="85">
        <v>989.9</v>
      </c>
      <c r="E174" s="85">
        <v>989.9</v>
      </c>
    </row>
    <row r="175" spans="1:6" ht="36" x14ac:dyDescent="0.25">
      <c r="A175" s="95" t="s">
        <v>298</v>
      </c>
      <c r="B175" s="51" t="s">
        <v>299</v>
      </c>
      <c r="C175" s="96">
        <f>C176+C177</f>
        <v>6326.2</v>
      </c>
      <c r="D175" s="96">
        <f t="shared" ref="D175:E175" si="39">D176+D177</f>
        <v>6326.2</v>
      </c>
      <c r="E175" s="96">
        <f t="shared" si="39"/>
        <v>6326.2</v>
      </c>
    </row>
    <row r="176" spans="1:6" ht="15.75" x14ac:dyDescent="0.25">
      <c r="A176" s="23" t="s">
        <v>300</v>
      </c>
      <c r="B176" s="49" t="s">
        <v>301</v>
      </c>
      <c r="C176" s="85">
        <v>4477.3999999999996</v>
      </c>
      <c r="D176" s="85">
        <v>4477.3999999999996</v>
      </c>
      <c r="E176" s="85">
        <v>4477.3999999999996</v>
      </c>
    </row>
    <row r="177" spans="1:5" ht="27.75" customHeight="1" x14ac:dyDescent="0.25">
      <c r="A177" s="57" t="s">
        <v>302</v>
      </c>
      <c r="B177" s="49" t="s">
        <v>301</v>
      </c>
      <c r="C177" s="85">
        <v>1848.8</v>
      </c>
      <c r="D177" s="85">
        <v>1848.8</v>
      </c>
      <c r="E177" s="85">
        <v>1848.8</v>
      </c>
    </row>
    <row r="178" spans="1:5" ht="47.25" customHeight="1" x14ac:dyDescent="0.25">
      <c r="A178" s="97" t="s">
        <v>303</v>
      </c>
      <c r="B178" s="51" t="s">
        <v>304</v>
      </c>
      <c r="C178" s="96">
        <f>C179</f>
        <v>297.2</v>
      </c>
      <c r="D178" s="96">
        <f t="shared" ref="D178:E178" si="40">D179</f>
        <v>302.89999999999998</v>
      </c>
      <c r="E178" s="96">
        <f t="shared" si="40"/>
        <v>294.8</v>
      </c>
    </row>
    <row r="179" spans="1:5" ht="36" x14ac:dyDescent="0.25">
      <c r="A179" s="86" t="s">
        <v>305</v>
      </c>
      <c r="B179" s="49" t="s">
        <v>306</v>
      </c>
      <c r="C179" s="85">
        <v>297.2</v>
      </c>
      <c r="D179" s="66">
        <v>302.89999999999998</v>
      </c>
      <c r="E179" s="66">
        <v>294.8</v>
      </c>
    </row>
    <row r="180" spans="1:5" ht="48" x14ac:dyDescent="0.25">
      <c r="A180" s="98" t="s">
        <v>307</v>
      </c>
      <c r="B180" s="51" t="s">
        <v>308</v>
      </c>
      <c r="C180" s="96">
        <f>C181</f>
        <v>29</v>
      </c>
      <c r="D180" s="96">
        <f>D181</f>
        <v>0.3</v>
      </c>
      <c r="E180" s="96">
        <f>E181</f>
        <v>0.3</v>
      </c>
    </row>
    <row r="181" spans="1:5" ht="48" x14ac:dyDescent="0.25">
      <c r="A181" s="76" t="s">
        <v>309</v>
      </c>
      <c r="B181" s="49" t="s">
        <v>310</v>
      </c>
      <c r="C181" s="85">
        <v>29</v>
      </c>
      <c r="D181" s="66">
        <v>0.3</v>
      </c>
      <c r="E181" s="66">
        <v>0.3</v>
      </c>
    </row>
    <row r="182" spans="1:5" ht="24" x14ac:dyDescent="0.25">
      <c r="A182" s="99" t="s">
        <v>311</v>
      </c>
      <c r="B182" s="51" t="s">
        <v>312</v>
      </c>
      <c r="C182" s="96">
        <f>C183</f>
        <v>0</v>
      </c>
      <c r="D182" s="96">
        <f t="shared" ref="D182:E182" si="41">D183</f>
        <v>0</v>
      </c>
      <c r="E182" s="96">
        <f t="shared" si="41"/>
        <v>0</v>
      </c>
    </row>
    <row r="183" spans="1:5" ht="24" x14ac:dyDescent="0.25">
      <c r="A183" s="86" t="s">
        <v>313</v>
      </c>
      <c r="B183" s="49" t="s">
        <v>314</v>
      </c>
      <c r="C183" s="85"/>
      <c r="D183" s="66">
        <v>0</v>
      </c>
      <c r="E183" s="66">
        <v>0</v>
      </c>
    </row>
    <row r="184" spans="1:5" ht="24" x14ac:dyDescent="0.25">
      <c r="A184" s="99" t="s">
        <v>315</v>
      </c>
      <c r="B184" s="51" t="s">
        <v>316</v>
      </c>
      <c r="C184" s="96">
        <f>C185</f>
        <v>998.4</v>
      </c>
      <c r="D184" s="96">
        <f t="shared" ref="D184:E184" si="42">D185</f>
        <v>1038.5999999999999</v>
      </c>
      <c r="E184" s="96">
        <f t="shared" si="42"/>
        <v>1083.9000000000001</v>
      </c>
    </row>
    <row r="185" spans="1:5" ht="36.75" x14ac:dyDescent="0.25">
      <c r="A185" s="23" t="s">
        <v>317</v>
      </c>
      <c r="B185" s="24" t="s">
        <v>318</v>
      </c>
      <c r="C185" s="85">
        <v>998.4</v>
      </c>
      <c r="D185" s="66">
        <v>1038.5999999999999</v>
      </c>
      <c r="E185" s="66">
        <v>1083.9000000000001</v>
      </c>
    </row>
    <row r="186" spans="1:5" ht="15.75" x14ac:dyDescent="0.25">
      <c r="A186" s="50" t="s">
        <v>319</v>
      </c>
      <c r="B186" s="26" t="s">
        <v>320</v>
      </c>
      <c r="C186" s="63">
        <f>C187+C193+C195+C191+C189</f>
        <v>5420.2844399999994</v>
      </c>
      <c r="D186" s="100">
        <f t="shared" ref="D186:E186" si="43">D187+D193+D195+D191+D189</f>
        <v>4280.64444</v>
      </c>
      <c r="E186" s="100">
        <f t="shared" si="43"/>
        <v>4280.64444</v>
      </c>
    </row>
    <row r="187" spans="1:5" ht="48.75" x14ac:dyDescent="0.25">
      <c r="A187" s="50" t="s">
        <v>321</v>
      </c>
      <c r="B187" s="26" t="s">
        <v>322</v>
      </c>
      <c r="C187" s="101">
        <f>C188</f>
        <v>4202.24</v>
      </c>
      <c r="D187" s="100">
        <f t="shared" ref="D187:E187" si="44">D188</f>
        <v>3418</v>
      </c>
      <c r="E187" s="100">
        <f t="shared" si="44"/>
        <v>3418</v>
      </c>
    </row>
    <row r="188" spans="1:5" ht="48.75" x14ac:dyDescent="0.25">
      <c r="A188" s="23" t="s">
        <v>323</v>
      </c>
      <c r="B188" s="24" t="s">
        <v>324</v>
      </c>
      <c r="C188" s="91">
        <v>4202.24</v>
      </c>
      <c r="D188" s="102">
        <v>3418</v>
      </c>
      <c r="E188" s="102">
        <v>3418</v>
      </c>
    </row>
    <row r="189" spans="1:5" ht="72.75" x14ac:dyDescent="0.25">
      <c r="A189" s="74" t="s">
        <v>325</v>
      </c>
      <c r="B189" s="26" t="s">
        <v>326</v>
      </c>
      <c r="C189" s="103">
        <f>C190</f>
        <v>0</v>
      </c>
      <c r="D189" s="103">
        <f t="shared" ref="D189:E189" si="45">D190</f>
        <v>0</v>
      </c>
      <c r="E189" s="103">
        <f t="shared" si="45"/>
        <v>0</v>
      </c>
    </row>
    <row r="190" spans="1:5" ht="60.75" x14ac:dyDescent="0.25">
      <c r="A190" s="104" t="s">
        <v>325</v>
      </c>
      <c r="B190" s="24" t="s">
        <v>327</v>
      </c>
      <c r="C190" s="105"/>
      <c r="D190" s="105"/>
      <c r="E190" s="105"/>
    </row>
    <row r="191" spans="1:5" ht="60.75" x14ac:dyDescent="0.25">
      <c r="A191" s="74" t="s">
        <v>328</v>
      </c>
      <c r="B191" s="26" t="s">
        <v>329</v>
      </c>
      <c r="C191" s="103">
        <f>C192</f>
        <v>0</v>
      </c>
      <c r="D191" s="103">
        <f>D192</f>
        <v>0</v>
      </c>
      <c r="E191" s="103">
        <f>E192</f>
        <v>0</v>
      </c>
    </row>
    <row r="192" spans="1:5" ht="48" customHeight="1" x14ac:dyDescent="0.25">
      <c r="A192" s="81" t="s">
        <v>328</v>
      </c>
      <c r="B192" s="24" t="s">
        <v>330</v>
      </c>
      <c r="C192" s="105">
        <v>0</v>
      </c>
      <c r="D192" s="105">
        <v>0</v>
      </c>
      <c r="E192" s="105">
        <v>0</v>
      </c>
    </row>
    <row r="193" spans="1:6" ht="48" x14ac:dyDescent="0.25">
      <c r="A193" s="78" t="s">
        <v>331</v>
      </c>
      <c r="B193" s="26" t="s">
        <v>332</v>
      </c>
      <c r="C193" s="106">
        <f>C194</f>
        <v>0</v>
      </c>
      <c r="D193" s="106">
        <f t="shared" ref="D193:E193" si="46">D194</f>
        <v>0</v>
      </c>
      <c r="E193" s="106">
        <f t="shared" si="46"/>
        <v>0</v>
      </c>
    </row>
    <row r="194" spans="1:6" ht="48" x14ac:dyDescent="0.25">
      <c r="A194" s="76" t="s">
        <v>333</v>
      </c>
      <c r="B194" s="24" t="s">
        <v>334</v>
      </c>
      <c r="C194" s="107">
        <v>0</v>
      </c>
      <c r="D194" s="107">
        <v>0</v>
      </c>
      <c r="E194" s="107">
        <v>0</v>
      </c>
      <c r="F194" t="s">
        <v>335</v>
      </c>
    </row>
    <row r="195" spans="1:6" ht="16.5" customHeight="1" x14ac:dyDescent="0.25">
      <c r="A195" s="108" t="s">
        <v>336</v>
      </c>
      <c r="B195" s="26" t="s">
        <v>337</v>
      </c>
      <c r="C195" s="109">
        <f>SUM(C196:C202)</f>
        <v>1218.0444400000001</v>
      </c>
      <c r="D195" s="109">
        <f t="shared" ref="D195:E195" si="47">SUM(D196:D202)</f>
        <v>862.64444000000003</v>
      </c>
      <c r="E195" s="109">
        <f t="shared" si="47"/>
        <v>862.64444000000003</v>
      </c>
    </row>
    <row r="196" spans="1:6" ht="15.75" x14ac:dyDescent="0.25">
      <c r="A196" s="110" t="s">
        <v>338</v>
      </c>
      <c r="B196" s="24" t="s">
        <v>339</v>
      </c>
      <c r="C196" s="111">
        <v>400</v>
      </c>
      <c r="D196" s="85">
        <v>0</v>
      </c>
      <c r="E196" s="85">
        <v>0</v>
      </c>
    </row>
    <row r="197" spans="1:6" ht="15.75" x14ac:dyDescent="0.25">
      <c r="A197" s="110" t="s">
        <v>340</v>
      </c>
      <c r="B197" s="24" t="s">
        <v>339</v>
      </c>
      <c r="C197" s="111">
        <v>690.14444000000003</v>
      </c>
      <c r="D197" s="111">
        <v>690.14444000000003</v>
      </c>
      <c r="E197" s="111">
        <v>690.14444000000003</v>
      </c>
    </row>
    <row r="198" spans="1:6" ht="24" x14ac:dyDescent="0.25">
      <c r="A198" s="110" t="s">
        <v>341</v>
      </c>
      <c r="B198" s="24" t="s">
        <v>339</v>
      </c>
      <c r="C198" s="111"/>
      <c r="D198" s="85"/>
      <c r="E198" s="85"/>
    </row>
    <row r="199" spans="1:6" ht="24" x14ac:dyDescent="0.25">
      <c r="A199" s="110" t="s">
        <v>342</v>
      </c>
      <c r="B199" s="24" t="s">
        <v>339</v>
      </c>
      <c r="C199" s="85"/>
      <c r="D199" s="85"/>
      <c r="E199" s="85"/>
    </row>
    <row r="200" spans="1:6" ht="24" x14ac:dyDescent="0.25">
      <c r="A200" s="110" t="s">
        <v>343</v>
      </c>
      <c r="B200" s="24" t="s">
        <v>339</v>
      </c>
      <c r="C200" s="85"/>
      <c r="D200" s="85"/>
      <c r="E200" s="85"/>
    </row>
    <row r="201" spans="1:6" ht="24" x14ac:dyDescent="0.25">
      <c r="A201" s="110" t="s">
        <v>344</v>
      </c>
      <c r="B201" s="24" t="s">
        <v>339</v>
      </c>
      <c r="C201" s="85"/>
      <c r="D201" s="85"/>
      <c r="E201" s="85"/>
    </row>
    <row r="202" spans="1:6" ht="48" x14ac:dyDescent="0.25">
      <c r="A202" s="76" t="s">
        <v>345</v>
      </c>
      <c r="B202" s="24" t="s">
        <v>339</v>
      </c>
      <c r="C202" s="85">
        <v>127.9</v>
      </c>
      <c r="D202" s="85">
        <v>172.5</v>
      </c>
      <c r="E202" s="85">
        <v>172.5</v>
      </c>
    </row>
    <row r="203" spans="1:6" ht="15.75" x14ac:dyDescent="0.25">
      <c r="A203" s="112" t="s">
        <v>346</v>
      </c>
      <c r="B203" s="26" t="s">
        <v>347</v>
      </c>
      <c r="C203" s="96">
        <f>C204</f>
        <v>0</v>
      </c>
      <c r="D203" s="96">
        <f t="shared" ref="D203:E203" si="48">D204</f>
        <v>0</v>
      </c>
      <c r="E203" s="96">
        <f t="shared" si="48"/>
        <v>0</v>
      </c>
    </row>
    <row r="204" spans="1:6" ht="26.25" x14ac:dyDescent="0.25">
      <c r="A204" s="113" t="s">
        <v>348</v>
      </c>
      <c r="B204" s="24" t="s">
        <v>349</v>
      </c>
      <c r="C204" s="85">
        <v>0</v>
      </c>
      <c r="D204" s="85">
        <v>0</v>
      </c>
      <c r="E204" s="85">
        <v>0</v>
      </c>
    </row>
    <row r="205" spans="1:6" ht="15.75" x14ac:dyDescent="0.25">
      <c r="A205" s="114" t="s">
        <v>350</v>
      </c>
      <c r="B205" s="115"/>
      <c r="C205" s="60">
        <f>C9+C118</f>
        <v>679492.01547000022</v>
      </c>
      <c r="D205" s="60">
        <f>D9+D118</f>
        <v>588182.94043999992</v>
      </c>
      <c r="E205" s="60">
        <f>E9+E118</f>
        <v>625210.24044000008</v>
      </c>
    </row>
    <row r="208" spans="1:6" x14ac:dyDescent="0.2">
      <c r="C208" s="64"/>
    </row>
    <row r="209" spans="3:3" x14ac:dyDescent="0.2">
      <c r="C209" s="64"/>
    </row>
  </sheetData>
  <autoFilter ref="A8:E205"/>
  <mergeCells count="6">
    <mergeCell ref="D6:E6"/>
    <mergeCell ref="B1:E1"/>
    <mergeCell ref="B2:E2"/>
    <mergeCell ref="B3:E3"/>
    <mergeCell ref="A4:E4"/>
    <mergeCell ref="A5:E5"/>
  </mergeCells>
  <pageMargins left="0.78740157480314965" right="0.19685039370078741" top="0.59055118110236227" bottom="0.39370078740157483" header="0.19685039370078741" footer="0.51181102362204722"/>
  <pageSetup paperSize="9" scale="69" fitToHeight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Райбюд. Табл. № 4</vt:lpstr>
      <vt:lpstr>'Райбюд. Табл. № 4'!Область_печати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 Владимирович Киселев</dc:creator>
  <cp:lastModifiedBy>Елена Владимировна Деткова</cp:lastModifiedBy>
  <cp:lastPrinted>2025-12-22T12:28:14Z</cp:lastPrinted>
  <dcterms:created xsi:type="dcterms:W3CDTF">2025-12-18T10:51:20Z</dcterms:created>
  <dcterms:modified xsi:type="dcterms:W3CDTF">2026-02-09T06:33:49Z</dcterms:modified>
</cp:coreProperties>
</file>