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00" tabRatio="917" firstSheet="1" activeTab="1"/>
  </bookViews>
  <sheets>
    <sheet name="Конс. бюд. табл " sheetId="1" state="hidden" r:id="rId1"/>
    <sheet name="Райбюд. " sheetId="2" r:id="rId2"/>
    <sheet name="Свод с.п." sheetId="3" state="hidden" r:id="rId3"/>
  </sheets>
  <externalReferences>
    <externalReference r:id="rId6"/>
  </externalReferences>
  <definedNames>
    <definedName name="_xlnm.Print_Area" localSheetId="0">'Конс. бюд. табл '!$A$1:$E$265</definedName>
    <definedName name="_xlnm.Print_Area" localSheetId="1">'Райбюд. '!$A$1:$E$220</definedName>
  </definedNames>
  <calcPr fullCalcOnLoad="1"/>
</workbook>
</file>

<file path=xl/sharedStrings.xml><?xml version="1.0" encoding="utf-8"?>
<sst xmlns="http://schemas.openxmlformats.org/spreadsheetml/2006/main" count="1123" uniqueCount="524">
  <si>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</si>
  <si>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</si>
  <si>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</si>
  <si>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000 2 02 25304 00 0000 150</t>
  </si>
  <si>
    <t>902 2 02 25304 05 0000 150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</si>
  <si>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</si>
  <si>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</si>
  <si>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902 2 02 45160 05 0000 150</t>
  </si>
  <si>
    <t>000 2 02 45160 00 0000 150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</si>
  <si>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</si>
  <si>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Административные штрафы, установленные законами субъектов Российской Федерации об административных правонарушениях</t>
  </si>
  <si>
    <t>000  1 16 02000 02 0000 140</t>
  </si>
  <si>
    <t>000 1 16 02020 02 0000 140</t>
  </si>
  <si>
    <t>Платежи в целях возмещения причиненного ущерба (убыткjd)</t>
  </si>
  <si>
    <t>Прочие субсидии</t>
  </si>
  <si>
    <t>000 2 02 29999 00 0000150</t>
  </si>
  <si>
    <t>000 2 02 29999 10 0000 150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</si>
  <si>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</si>
  <si>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Межбюджетные трансферты, передаваемые бюджетам 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</si>
  <si>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</si>
  <si>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000 2 02 49001 00 0000 150</t>
  </si>
  <si>
    <t>902 2 02 49001 05 0000 150</t>
  </si>
  <si>
    <t>Плата за сбросы загрязняющих веществ в водные объекты</t>
  </si>
  <si>
    <t>048 1 12 01030 01 0000 120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</si>
  <si>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судбями,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</si>
  <si>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</si>
  <si>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</si>
  <si>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803 1 16 01173 01 0000 140</t>
  </si>
  <si>
    <t>802 1 16 10123 01 0000 140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</si>
  <si>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Волгоградской области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</si>
  <si>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</si>
  <si>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</si>
  <si>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</si>
  <si>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902 2 02 35120 05 0000 150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</si>
  <si>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</si>
  <si>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</si>
  <si>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</si>
  <si>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</si>
  <si>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</si>
  <si>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</si>
  <si>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902 2 19 60010 05 0000 150</t>
  </si>
  <si>
    <t>Прочие неналоговые доходы</t>
  </si>
  <si>
    <t>Невыясненные поступления, зачисляемые в бюджеты муницпальных районов</t>
  </si>
  <si>
    <t>902 1 17 01050 05 0000 180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</si>
  <si>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</si>
  <si>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</si>
  <si>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</si>
  <si>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</si>
  <si>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000 1 16 02000 02 0000 140</t>
  </si>
  <si>
    <t>902 1 16 02020 02 0000 140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</si>
  <si>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</si>
  <si>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Субсидии бюджетам муниципальных образований на содержание объектов благоустройства</t>
  </si>
  <si>
    <t>Субсидии бюджетам муниципальных образований на обеспечение питьевым водоснабжением населения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</si>
  <si>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</si>
  <si>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</si>
  <si>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</si>
  <si>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</si>
  <si>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Субсидий из областного бюджета бюджетам муниципальных районов и городских округов Волгоградской области на приобретение и замену оконных блоков и выполнение необходимых для этого работ в зданиях муниципальных образовательных организаций</t>
  </si>
  <si>
    <t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</si>
  <si>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 xml:space="preserve">Прочие субсидии бюджетам сельских поселений на поощрение победителей конкрса на сохранение культурного наследия </t>
  </si>
  <si>
    <t>Субвенции на предупреждение и ликвидацию болезней животных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</si>
  <si>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9 (иные штрафы)</t>
  </si>
  <si>
    <t>902 1 16 01154 01 0000 140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</si>
  <si>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ТОС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</si>
  <si>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000 1 09 00000 00 0000 000</t>
  </si>
  <si>
    <t>182 1 09 04053 10 0000 110</t>
  </si>
  <si>
    <t>ЗАДОЛЖЕННОСТЬ И ПЕРЕРАСЧЕТЫ  ПО ОТМЕНЕННЫМ  НАЛОГАМ И СБОРАМ И ИНЫМ ОБЯЗАТЕЛЬНЫМ ПЛАТЕЖАМ</t>
  </si>
  <si>
    <t>Земельный налог (по обязательствам, возникшим до 01.01.2006г.), мобилизуемый на территориях поселений</t>
  </si>
  <si>
    <t>Межбюджетные трансферты, передаваемые бюджетам муницпальных районов за достижение показателей деятельности органов исполнительной власти субъектов Российской Федерации</t>
  </si>
  <si>
    <t>000 2 18 00000 00 0000 150</t>
  </si>
  <si>
    <t>902 2 18 05010 05 0000 150</t>
  </si>
  <si>
    <t>Доходы бюджетов бюджетной системы РФ от возврата организациями остатков субсидий прошлых лет</t>
  </si>
  <si>
    <t xml:space="preserve">Доходы бюджетов муниципальных районов от возврата бюджетными учреждениями остатков субсидий прошлых лет </t>
  </si>
  <si>
    <t>814 1 16 11050 01 0000 140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</si>
  <si>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</si>
  <si>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000 1 16 07010 05 0000 140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</si>
  <si>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</si>
  <si>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902 2 02 45179 05 0000 150                        </t>
  </si>
  <si>
    <t>902 2 02 49999 05 0000 150</t>
  </si>
  <si>
    <t>Доходы бюджетов муниципальных районов от возврата иными организациями остатков субсидий прошлых лет</t>
  </si>
  <si>
    <t xml:space="preserve">902 2 18 05030 05 0000 150 </t>
  </si>
  <si>
    <t>182 101 02130 01 1000 110</t>
  </si>
  <si>
    <t>182 101 02140 01 1000 110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</si>
  <si>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</si>
  <si>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</si>
  <si>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000 1 14 02053 10 0000 440</t>
  </si>
  <si>
    <t>Доходы от реализации иного имущества, находящегося в собственности муниципального района (в части реализации материальных запасов по указанному имуществу)</t>
  </si>
  <si>
    <t>182 116 18000 02 0000 140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</si>
  <si>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</si>
  <si>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000 2 07 05030 10 0000 150</t>
  </si>
  <si>
    <t>Прочие безвозмездные поступления в бюджеты поселений</t>
  </si>
  <si>
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Постановление администрации Волгоградской области от 20 января 2023 года №16-п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</si>
  <si>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Субсидии на реализацию мероприятий по благоустройству сельских территорий с-но ПАВО от 15.02.22 № 84-п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</si>
  <si>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Субсидии на обеспечение сбалансированности  местных бюджетов бюджетам муниципальных образований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</si>
  <si>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</si>
  <si>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Субвенции на осуществление полномочий Волгоградской области, переданных 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</si>
  <si>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 и осуществление деятельности по опеке и попечительству"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</si>
  <si>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</si>
  <si>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</si>
  <si>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</si>
  <si>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</si>
  <si>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органами местного самоуправления Волгоградской области  государственных полномочий по контролю за проведением поисковой работы на территории Волгоградской области</t>
  </si>
  <si>
    <t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по увековечиванию памяти погибших при защите Отечества на территории Волгоградской области</t>
  </si>
  <si>
    <t xml:space="preserve">Прочие межбюджетные трансферты, передаваемые бюджетам муницпальных районов на обеспечение социальными гарантиями молодых специалистов             </t>
  </si>
  <si>
    <t>Прочие  межбюджетные трансферты на проекты местных инициатив "Целый свет помнит их в лицо"</t>
  </si>
  <si>
    <t>Прочие  межбюджетные трансферты на проекты местных инициатив  "Ремонт автомобильных  дорог местного значения и сооружения на них на территории Ларинского сельского поселения"</t>
  </si>
  <si>
    <t>Прочие  межбюджетные трансферты на проекты местных инициатив  "Ремонт автомобильных  дорог местного значения и сооружения на них на территории Трехложинского сельского поселения"</t>
  </si>
  <si>
    <t>Прочие  межбюджетные трансферты на проекты местных инициатив  "Ремонт многофункционального репетиционного класса в МБУ Усть-Бузулукский многоцелевой центр"</t>
  </si>
  <si>
    <t>902 2 07 05030 05 0000 150</t>
  </si>
  <si>
    <t>000 2 08 00000 05 0000 150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</si>
  <si>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</si>
  <si>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</si>
  <si>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902 2 08 50000 05 0000 150</t>
  </si>
  <si>
    <t>000 2 08 00000 10 0000 150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</si>
  <si>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</si>
  <si>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</si>
  <si>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000 2 08 00000 00 0000 150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</si>
  <si>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</si>
  <si>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902 1 11 09045 10 0000 120</t>
  </si>
  <si>
    <t>902 2 02 29999 10 0000 150</t>
  </si>
  <si>
    <t xml:space="preserve"> Алексеевского муниципального района   за 3 месяца 2024 года</t>
  </si>
  <si>
    <t>Утверждено бюджетом на 2024 год</t>
  </si>
  <si>
    <t>Отчет на 01.04.2024 г.</t>
  </si>
  <si>
    <t>от__________2024 г. №____</t>
  </si>
  <si>
    <t>902 2 02 45179 05 0000 150                         24-51790-00000-00000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</si>
  <si>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 с сфере управлением БПЛА</t>
  </si>
  <si>
    <t>Субсидии бюджетам муницпальных образований на реализацию проектов местных инициатив на 2024 год и плановый период 2025 и 2026 годов</t>
  </si>
  <si>
    <t>Субсидии из областного бюджета бюджетам муницпальных районов  Волгоградской области наобеспечение горячим питанием по образовательным программам общего образования в соответствии с ч.2 ст. 46 Социального кодекса Волгоградской области</t>
  </si>
  <si>
    <t>Прочие  межбюджетные трансферты на проекты местных инициатив</t>
  </si>
  <si>
    <t>Межбюджетные трансферты, передаваемые бюджетам муницпальных районов из резервного фонда ВО по пост. АВО от 07.02.2024 №45-п</t>
  </si>
  <si>
    <t xml:space="preserve"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
</t>
  </si>
  <si>
    <t>000 2 02 25098 00 0000 150</t>
  </si>
  <si>
    <t>000 2 02 25098 05 0000 150</t>
  </si>
  <si>
    <t>Субсидии бюджетам муниципальным районам на развитие транспортной инфраструктуры на сельских территориях</t>
  </si>
  <si>
    <t>000 2 02 2537200 0000 150</t>
  </si>
  <si>
    <t>902 2 02 25372 05 0000 150</t>
  </si>
  <si>
    <t xml:space="preserve">Субсидии бюджетам муниципальных районов на реализацию мероприятий по обеспечению жильем молодых семей
</t>
  </si>
  <si>
    <t>000 2 02 25497 00 0000 150</t>
  </si>
  <si>
    <t>902 2 02 25497 05 0000 150</t>
  </si>
  <si>
    <t xml:space="preserve">Субсидии бюджетам муниципальных районов на реализацию мероприятий по модернизации школьных систем образования
</t>
  </si>
  <si>
    <t>000 2 02 25750 00 0000 150</t>
  </si>
  <si>
    <t>902 2 02 25750 05 0000 150</t>
  </si>
  <si>
    <t>Прочие неналоговые поступления, зачисляемые в бюджет поселений</t>
  </si>
  <si>
    <t>000 1 17 05050 10 0000 180</t>
  </si>
  <si>
    <t>постановлением  администрации</t>
  </si>
  <si>
    <t xml:space="preserve"> Алексеевского муниципального района  за 1 квартал 2024 года</t>
  </si>
  <si>
    <t xml:space="preserve">Исполнение бюджета Алексеевского муниципального района по доходам за 1 квартал 2024года </t>
  </si>
  <si>
    <t xml:space="preserve">постановлением  администрации </t>
  </si>
  <si>
    <t>Приложение 1</t>
  </si>
  <si>
    <t>УТВЕРЖДЕНО</t>
  </si>
  <si>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</si>
  <si>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</si>
  <si>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</si>
  <si>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</si>
  <si>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</si>
  <si>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</si>
  <si>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</si>
  <si>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</si>
  <si>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</si>
  <si>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</si>
  <si>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</si>
  <si>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</si>
  <si>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</si>
  <si>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</si>
  <si>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</si>
  <si>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</si>
  <si>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</si>
  <si>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</si>
  <si>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</si>
  <si>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</si>
  <si>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</si>
  <si>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</si>
  <si>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</si>
  <si>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</si>
  <si>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</si>
  <si>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</si>
  <si>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</si>
  <si>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</si>
  <si>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</si>
  <si>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</si>
  <si>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</si>
  <si>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</si>
  <si>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</si>
  <si>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</si>
  <si>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</si>
  <si>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</si>
  <si>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</si>
  <si>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</si>
  <si>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</si>
  <si>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</si>
  <si>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</si>
  <si>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</si>
  <si>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</si>
  <si>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</si>
  <si>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</si>
  <si>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</si>
  <si>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</si>
  <si>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</si>
  <si>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</si>
  <si>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</si>
  <si>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</si>
  <si>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</si>
  <si>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</si>
  <si>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</si>
  <si>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</si>
  <si>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</si>
  <si>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</si>
  <si>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</si>
  <si>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</si>
  <si>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</si>
  <si>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</si>
  <si>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</si>
  <si>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</si>
  <si>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</si>
  <si>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</si>
  <si>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</si>
  <si>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</si>
  <si>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</si>
  <si>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</si>
  <si>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</si>
  <si>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</si>
  <si>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</si>
  <si>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от 06.05.2024 № 235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</si>
  <si>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</si>
  <si>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</si>
  <si>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</si>
  <si>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</si>
  <si>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</si>
  <si>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</si>
  <si>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</si>
  <si>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</si>
  <si>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</si>
  <si>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</si>
  <si>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</si>
  <si>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</si>
  <si>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</si>
  <si>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</si>
  <si>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</si>
  <si>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</si>
  <si>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</si>
  <si>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</si>
  <si>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</si>
  <si>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</si>
  <si>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</si>
  <si>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</si>
  <si>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</si>
  <si>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</si>
  <si>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</si>
  <si>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</si>
  <si>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</si>
  <si>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</si>
  <si>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</si>
  <si>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</si>
  <si>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</si>
  <si>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</si>
  <si>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</si>
  <si>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</si>
  <si>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</si>
  <si>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</si>
  <si>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>Исполнение бюджетов сельских поселений</t>
  </si>
  <si>
    <t>УТВЕРЖДЕНО:</t>
  </si>
  <si>
    <t>Алексеевского муниципального района</t>
  </si>
  <si>
    <t>Исполнение консолидированного бюджета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</si>
  <si>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</si>
  <si>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</si>
  <si>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</si>
  <si>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</si>
  <si>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</si>
  <si>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</si>
  <si>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</si>
  <si>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</si>
  <si>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</si>
  <si>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</si>
  <si>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</si>
  <si>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</si>
  <si>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</si>
  <si>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</si>
  <si>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</si>
  <si>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</si>
  <si>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</si>
  <si>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</si>
  <si>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</si>
  <si>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</si>
  <si>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</si>
  <si>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</si>
  <si>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</si>
  <si>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</si>
  <si>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</si>
  <si>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</si>
  <si>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</si>
  <si>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</si>
  <si>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</si>
  <si>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</si>
  <si>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</si>
  <si>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</si>
  <si>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</si>
  <si>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</si>
  <si>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</si>
  <si>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</si>
  <si>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</si>
  <si>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</si>
  <si>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</si>
  <si>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</si>
  <si>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</si>
  <si>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</si>
  <si>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</si>
  <si>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</si>
  <si>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</si>
  <si>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</si>
  <si>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</si>
  <si>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</si>
  <si>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</si>
  <si>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</si>
  <si>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</si>
  <si>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</si>
  <si>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</si>
  <si>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</si>
  <si>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</si>
  <si>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</si>
  <si>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</si>
  <si>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</si>
  <si>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</si>
  <si>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</si>
  <si>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</si>
  <si>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</si>
  <si>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</si>
  <si>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</si>
  <si>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</si>
  <si>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</si>
  <si>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</si>
  <si>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>Субсидии бюджетам на обеспечение комплексного развития сельских территорий</t>
  </si>
  <si>
    <t>902 2 02 25576 00 0000 150</t>
  </si>
  <si>
    <t>902 2 02 25576 05 0000 150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</si>
  <si>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</si>
  <si>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</si>
  <si>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</si>
  <si>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</si>
  <si>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</si>
  <si>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</si>
  <si>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</si>
  <si>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</si>
  <si>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</si>
  <si>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</si>
  <si>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</si>
  <si>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</si>
  <si>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</si>
  <si>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</si>
  <si>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</si>
  <si>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</si>
  <si>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</si>
  <si>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</si>
  <si>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</si>
  <si>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</si>
  <si>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</si>
  <si>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</si>
  <si>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</si>
  <si>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</si>
  <si>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</si>
  <si>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</si>
  <si>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</si>
  <si>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</si>
  <si>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</si>
  <si>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</si>
  <si>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</si>
  <si>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</si>
  <si>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</si>
  <si>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</si>
  <si>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</si>
  <si>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</si>
  <si>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</si>
  <si>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</si>
  <si>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</si>
  <si>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</si>
  <si>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</si>
  <si>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</si>
  <si>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</si>
  <si>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</si>
  <si>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</si>
  <si>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</si>
  <si>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</si>
  <si>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</si>
  <si>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</si>
  <si>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</si>
  <si>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</si>
  <si>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</si>
  <si>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</si>
  <si>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</si>
  <si>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</si>
  <si>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</si>
  <si>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</si>
  <si>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</si>
  <si>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</si>
  <si>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</si>
  <si>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</si>
  <si>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</si>
  <si>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</si>
  <si>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</si>
  <si>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</si>
  <si>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</si>
  <si>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</si>
  <si>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</si>
  <si>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</si>
  <si>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</si>
  <si>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</si>
  <si>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</si>
  <si>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</si>
  <si>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</si>
  <si>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</si>
  <si>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</si>
  <si>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</si>
  <si>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</si>
  <si>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</si>
  <si>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</si>
  <si>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</si>
  <si>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</si>
  <si>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</si>
  <si>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</si>
  <si>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</si>
  <si>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</si>
  <si>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</si>
  <si>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</si>
  <si>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</si>
  <si>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</si>
  <si>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</si>
  <si>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</si>
  <si>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</si>
  <si>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</si>
  <si>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</si>
  <si>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</si>
  <si>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</si>
  <si>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</si>
  <si>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</si>
  <si>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</si>
  <si>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</si>
  <si>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</si>
  <si>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</si>
  <si>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</si>
  <si>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</si>
  <si>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</si>
  <si>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</si>
  <si>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</si>
  <si>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</si>
  <si>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</si>
  <si>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</si>
  <si>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</si>
  <si>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</si>
  <si>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</si>
  <si>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</si>
  <si>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</si>
  <si>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</si>
  <si>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</si>
  <si>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</si>
  <si>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</si>
  <si>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</si>
  <si>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</si>
  <si>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</si>
  <si>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</si>
  <si>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</si>
  <si>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</si>
  <si>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</si>
  <si>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</si>
  <si>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</si>
  <si>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</si>
  <si>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</si>
  <si>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</si>
  <si>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</si>
  <si>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</si>
  <si>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</si>
  <si>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</si>
  <si>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</si>
  <si>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</si>
  <si>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</si>
  <si>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</si>
  <si>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</si>
  <si>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</si>
  <si>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</si>
  <si>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</si>
  <si>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</si>
  <si>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</si>
  <si>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</si>
  <si>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</si>
  <si>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</si>
  <si>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</si>
  <si>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</si>
  <si>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902 1 16 01053 01 0000 140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</si>
  <si>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</si>
  <si>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</si>
  <si>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</si>
  <si>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</si>
  <si>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</si>
  <si>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</si>
  <si>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</si>
  <si>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</si>
  <si>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902 1 16 01203 01 0000 140</t>
  </si>
  <si>
    <t>076 1 16 10123 01 0000 140</t>
  </si>
  <si>
    <t>814 1 16 10123 01 0000 140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</si>
  <si>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</si>
  <si>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</si>
  <si>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</si>
  <si>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</si>
  <si>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</si>
  <si>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</si>
  <si>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</si>
  <si>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</si>
  <si>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</si>
  <si>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000 2 02 49999 00 0000 150</t>
  </si>
  <si>
    <t>90 2 2 02 49999 05 0000 150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</si>
  <si>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</si>
  <si>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</si>
  <si>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</si>
  <si>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</si>
  <si>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</si>
  <si>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</si>
  <si>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000 2 07 05000 10 0000 150</t>
  </si>
  <si>
    <t>000 2 07 05020 10 0000 150</t>
  </si>
  <si>
    <t>Прочие безвозмездные поступдления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</si>
  <si>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</si>
  <si>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000 1 16 10030 10 0000 140</t>
  </si>
  <si>
    <t>000 1 16 10031 10 0000 140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</si>
  <si>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</si>
  <si>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</si>
  <si>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</si>
  <si>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</si>
  <si>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000 1 16 10030 05 0000 140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</si>
</sst>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  <numFmt numFmtId="184" formatCode="#,##0.000"/>
    <numFmt numFmtId="185" formatCode="#,##0.00000"/>
    <numFmt numFmtId="186" formatCode="0.00000"/>
    <numFmt numFmtId="187" formatCode="#,##0.0000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1" fillId="24" borderId="10" xfId="0" applyFont="1" applyFill="1" applyBorder="1" applyAlignment="1">
      <alignment horizontal="center"/>
    </xf>
    <xf numFmtId="0" fontId="50" fillId="24" borderId="10" xfId="0" applyFont="1" applyFill="1" applyBorder="1" applyAlignment="1">
      <alignment horizontal="center"/>
    </xf>
    <xf numFmtId="179" fontId="14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 applyProtection="1">
      <alignment horizontal="left" wrapText="1" readingOrder="1"/>
      <protection locked="0"/>
    </xf>
    <xf numFmtId="179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52" fillId="0" borderId="10" xfId="0" applyFont="1" applyFill="1" applyBorder="1" applyAlignment="1" applyProtection="1">
      <alignment horizontal="left" wrapText="1" readingOrder="1"/>
      <protection locked="0"/>
    </xf>
    <xf numFmtId="0" fontId="52" fillId="0" borderId="10" xfId="0" applyFont="1" applyBorder="1" applyAlignment="1" applyProtection="1">
      <alignment horizontal="left" wrapText="1" readingOrder="1"/>
      <protection locked="0"/>
    </xf>
    <xf numFmtId="0" fontId="53" fillId="24" borderId="10" xfId="0" applyFont="1" applyFill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3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wrapText="1"/>
    </xf>
    <xf numFmtId="0" fontId="9" fillId="0" borderId="10" xfId="53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wrapText="1"/>
    </xf>
    <xf numFmtId="179" fontId="28" fillId="0" borderId="10" xfId="0" applyNumberFormat="1" applyFont="1" applyFill="1" applyBorder="1" applyAlignment="1">
      <alignment horizontal="right"/>
    </xf>
    <xf numFmtId="179" fontId="28" fillId="0" borderId="10" xfId="0" applyNumberFormat="1" applyFont="1" applyBorder="1" applyAlignment="1">
      <alignment horizontal="right"/>
    </xf>
    <xf numFmtId="179" fontId="29" fillId="0" borderId="10" xfId="0" applyNumberFormat="1" applyFont="1" applyFill="1" applyBorder="1" applyAlignment="1">
      <alignment horizontal="right"/>
    </xf>
    <xf numFmtId="179" fontId="29" fillId="0" borderId="10" xfId="0" applyNumberFormat="1" applyFont="1" applyBorder="1" applyAlignment="1">
      <alignment horizontal="right"/>
    </xf>
    <xf numFmtId="179" fontId="28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 wrapText="1" readingOrder="1"/>
    </xf>
    <xf numFmtId="0" fontId="19" fillId="0" borderId="10" xfId="0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20" fillId="0" borderId="10" xfId="42" applyFont="1" applyFill="1" applyBorder="1" applyAlignment="1" applyProtection="1">
      <alignment horizontal="left" wrapText="1"/>
      <protection/>
    </xf>
    <xf numFmtId="0" fontId="5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/>
    </xf>
    <xf numFmtId="0" fontId="27" fillId="0" borderId="10" xfId="42" applyFont="1" applyFill="1" applyBorder="1" applyAlignment="1" applyProtection="1">
      <alignment horizontal="left" wrapText="1"/>
      <protection/>
    </xf>
    <xf numFmtId="0" fontId="19" fillId="0" borderId="10" xfId="42" applyFont="1" applyFill="1" applyBorder="1" applyAlignment="1" applyProtection="1">
      <alignment vertical="center" wrapText="1"/>
      <protection/>
    </xf>
    <xf numFmtId="0" fontId="51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20" fillId="0" borderId="12" xfId="42" applyFont="1" applyFill="1" applyBorder="1" applyAlignment="1" applyProtection="1">
      <alignment horizontal="left" wrapText="1"/>
      <protection/>
    </xf>
    <xf numFmtId="0" fontId="50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/>
    </xf>
    <xf numFmtId="174" fontId="54" fillId="0" borderId="10" xfId="0" applyNumberFormat="1" applyFont="1" applyFill="1" applyBorder="1" applyAlignment="1">
      <alignment horizontal="right"/>
    </xf>
    <xf numFmtId="174" fontId="55" fillId="0" borderId="10" xfId="0" applyNumberFormat="1" applyFont="1" applyFill="1" applyBorder="1" applyAlignment="1">
      <alignment horizontal="right"/>
    </xf>
    <xf numFmtId="174" fontId="55" fillId="0" borderId="12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wrapText="1"/>
    </xf>
    <xf numFmtId="179" fontId="14" fillId="0" borderId="10" xfId="0" applyNumberFormat="1" applyFont="1" applyFill="1" applyBorder="1" applyAlignment="1">
      <alignment horizontal="right"/>
    </xf>
    <xf numFmtId="0" fontId="15" fillId="0" borderId="11" xfId="53" applyFont="1" applyFill="1" applyBorder="1" applyAlignment="1" applyProtection="1">
      <alignment vertical="center" wrapText="1" readingOrder="1"/>
      <protection locked="0"/>
    </xf>
    <xf numFmtId="0" fontId="15" fillId="0" borderId="11" xfId="0" applyFont="1" applyFill="1" applyBorder="1" applyAlignment="1">
      <alignment wrapText="1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vertical="center" wrapText="1"/>
    </xf>
    <xf numFmtId="174" fontId="8" fillId="0" borderId="10" xfId="0" applyNumberFormat="1" applyFont="1" applyFill="1" applyBorder="1" applyAlignment="1">
      <alignment horizontal="right"/>
    </xf>
    <xf numFmtId="174" fontId="14" fillId="0" borderId="13" xfId="0" applyNumberFormat="1" applyFont="1" applyFill="1" applyBorder="1" applyAlignment="1">
      <alignment horizontal="right" wrapText="1"/>
    </xf>
    <xf numFmtId="17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174" fontId="14" fillId="0" borderId="14" xfId="0" applyNumberFormat="1" applyFont="1" applyFill="1" applyBorder="1" applyAlignment="1">
      <alignment horizontal="right" wrapText="1"/>
    </xf>
    <xf numFmtId="0" fontId="9" fillId="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22" fillId="0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174" fontId="14" fillId="0" borderId="12" xfId="0" applyNumberFormat="1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justify" vertical="top" wrapText="1"/>
    </xf>
    <xf numFmtId="174" fontId="8" fillId="0" borderId="12" xfId="0" applyNumberFormat="1" applyFont="1" applyFill="1" applyBorder="1" applyAlignment="1">
      <alignment horizontal="right"/>
    </xf>
    <xf numFmtId="0" fontId="19" fillId="0" borderId="10" xfId="53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>
      <alignment wrapText="1"/>
    </xf>
    <xf numFmtId="0" fontId="13" fillId="0" borderId="11" xfId="0" applyNumberFormat="1" applyFont="1" applyFill="1" applyBorder="1" applyAlignment="1">
      <alignment vertical="top" wrapText="1"/>
    </xf>
    <xf numFmtId="0" fontId="19" fillId="0" borderId="10" xfId="53" applyFont="1" applyFill="1" applyBorder="1" applyAlignment="1" applyProtection="1">
      <alignment horizontal="left" vertical="center" wrapText="1"/>
      <protection locked="0"/>
    </xf>
    <xf numFmtId="0" fontId="19" fillId="0" borderId="10" xfId="53" applyFont="1" applyFill="1" applyBorder="1" applyAlignment="1" applyProtection="1">
      <alignment vertical="center" wrapText="1" readingOrder="1"/>
      <protection locked="0"/>
    </xf>
    <xf numFmtId="0" fontId="19" fillId="0" borderId="11" xfId="0" applyNumberFormat="1" applyFont="1" applyFill="1" applyBorder="1" applyAlignment="1">
      <alignment vertical="top" wrapText="1"/>
    </xf>
    <xf numFmtId="174" fontId="14" fillId="0" borderId="14" xfId="0" applyNumberFormat="1" applyFont="1" applyFill="1" applyBorder="1" applyAlignment="1">
      <alignment horizontal="right"/>
    </xf>
    <xf numFmtId="174" fontId="8" fillId="0" borderId="14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79" fontId="24" fillId="0" borderId="10" xfId="0" applyNumberFormat="1" applyFont="1" applyFill="1" applyBorder="1" applyAlignment="1">
      <alignment horizontal="right"/>
    </xf>
    <xf numFmtId="179" fontId="24" fillId="0" borderId="10" xfId="0" applyNumberFormat="1" applyFont="1" applyBorder="1" applyAlignment="1">
      <alignment horizontal="right"/>
    </xf>
    <xf numFmtId="179" fontId="32" fillId="0" borderId="10" xfId="0" applyNumberFormat="1" applyFont="1" applyBorder="1" applyAlignment="1">
      <alignment horizontal="right"/>
    </xf>
    <xf numFmtId="179" fontId="32" fillId="0" borderId="10" xfId="0" applyNumberFormat="1" applyFont="1" applyFill="1" applyBorder="1" applyAlignment="1">
      <alignment horizontal="right"/>
    </xf>
    <xf numFmtId="179" fontId="32" fillId="0" borderId="13" xfId="0" applyNumberFormat="1" applyFont="1" applyFill="1" applyBorder="1" applyAlignment="1">
      <alignment horizontal="right"/>
    </xf>
    <xf numFmtId="179" fontId="24" fillId="25" borderId="10" xfId="0" applyNumberFormat="1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 readingOrder="1"/>
    </xf>
    <xf numFmtId="0" fontId="19" fillId="0" borderId="10" xfId="0" applyFont="1" applyFill="1" applyBorder="1" applyAlignment="1">
      <alignment horizontal="left" wrapText="1" readingOrder="1"/>
    </xf>
    <xf numFmtId="0" fontId="11" fillId="0" borderId="10" xfId="0" applyFont="1" applyFill="1" applyBorder="1" applyAlignment="1">
      <alignment horizontal="left" wrapText="1" readingOrder="1"/>
    </xf>
    <xf numFmtId="49" fontId="19" fillId="0" borderId="10" xfId="0" applyNumberFormat="1" applyFont="1" applyFill="1" applyBorder="1" applyAlignment="1">
      <alignment horizontal="left" wrapText="1"/>
    </xf>
    <xf numFmtId="180" fontId="19" fillId="0" borderId="10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 applyProtection="1">
      <alignment horizontal="left" wrapText="1"/>
      <protection locked="0"/>
    </xf>
    <xf numFmtId="0" fontId="7" fillId="0" borderId="15" xfId="0" applyFont="1" applyFill="1" applyBorder="1" applyAlignment="1">
      <alignment wrapText="1"/>
    </xf>
    <xf numFmtId="0" fontId="23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42" applyFont="1" applyFill="1" applyBorder="1" applyAlignment="1" applyProtection="1">
      <alignment horizontal="left" wrapText="1"/>
      <protection/>
    </xf>
    <xf numFmtId="0" fontId="11" fillId="0" borderId="10" xfId="0" applyFont="1" applyFill="1" applyBorder="1" applyAlignment="1">
      <alignment horizontal="left" vertical="top" wrapText="1"/>
    </xf>
    <xf numFmtId="0" fontId="56" fillId="0" borderId="10" xfId="42" applyFont="1" applyFill="1" applyBorder="1" applyAlignment="1" applyProtection="1">
      <alignment horizontal="left" wrapText="1"/>
      <protection/>
    </xf>
    <xf numFmtId="0" fontId="51" fillId="0" borderId="13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11" fillId="0" borderId="11" xfId="53" applyFont="1" applyFill="1" applyBorder="1" applyAlignment="1" applyProtection="1">
      <alignment vertical="center" wrapText="1" readingOrder="1"/>
      <protection locked="0"/>
    </xf>
    <xf numFmtId="0" fontId="11" fillId="0" borderId="11" xfId="0" applyFont="1" applyFill="1" applyBorder="1" applyAlignment="1">
      <alignment wrapText="1"/>
    </xf>
    <xf numFmtId="0" fontId="19" fillId="0" borderId="11" xfId="53" applyFont="1" applyFill="1" applyBorder="1" applyAlignment="1" applyProtection="1">
      <alignment horizontal="left" vertical="center" wrapText="1"/>
      <protection locked="0"/>
    </xf>
    <xf numFmtId="0" fontId="11" fillId="0" borderId="11" xfId="53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 readingOrder="1"/>
    </xf>
    <xf numFmtId="174" fontId="8" fillId="0" borderId="10" xfId="0" applyNumberFormat="1" applyFont="1" applyFill="1" applyBorder="1" applyAlignment="1">
      <alignment/>
    </xf>
    <xf numFmtId="174" fontId="14" fillId="0" borderId="10" xfId="0" applyNumberFormat="1" applyFont="1" applyFill="1" applyBorder="1" applyAlignment="1">
      <alignment/>
    </xf>
    <xf numFmtId="174" fontId="14" fillId="0" borderId="10" xfId="0" applyNumberFormat="1" applyFont="1" applyFill="1" applyBorder="1" applyAlignment="1">
      <alignment wrapText="1"/>
    </xf>
    <xf numFmtId="174" fontId="8" fillId="0" borderId="12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wrapText="1"/>
    </xf>
    <xf numFmtId="174" fontId="8" fillId="0" borderId="12" xfId="0" applyNumberFormat="1" applyFont="1" applyFill="1" applyBorder="1" applyAlignment="1">
      <alignment wrapText="1"/>
    </xf>
    <xf numFmtId="174" fontId="8" fillId="0" borderId="13" xfId="0" applyNumberFormat="1" applyFont="1" applyFill="1" applyBorder="1" applyAlignment="1">
      <alignment/>
    </xf>
    <xf numFmtId="174" fontId="14" fillId="0" borderId="13" xfId="0" applyNumberFormat="1" applyFont="1" applyFill="1" applyBorder="1" applyAlignment="1">
      <alignment/>
    </xf>
    <xf numFmtId="174" fontId="14" fillId="0" borderId="12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/>
    </xf>
    <xf numFmtId="0" fontId="32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  <xf numFmtId="0" fontId="24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86"/>
  <sheetViews>
    <sheetView zoomScalePageLayoutView="0" workbookViewId="0" topLeftCell="A1">
      <pane xSplit="1" ySplit="10" topLeftCell="B25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E7"/>
    </sheetView>
  </sheetViews>
  <sheetFormatPr defaultColWidth="9.00390625" defaultRowHeight="12.75"/>
  <cols>
    <col min="1" max="1" width="60.75390625" style="114" customWidth="1"/>
    <col min="2" max="2" width="31.375" style="1" customWidth="1"/>
    <col min="3" max="3" width="14.375" style="1" customWidth="1"/>
    <col min="4" max="4" width="12.00390625" style="1" customWidth="1"/>
    <col min="5" max="5" width="11.375" style="1" customWidth="1"/>
    <col min="6" max="16384" width="9.125" style="1" customWidth="1"/>
  </cols>
  <sheetData>
    <row r="1" spans="1:80" ht="15.75">
      <c r="A1" s="148"/>
      <c r="B1" s="187" t="s">
        <v>258</v>
      </c>
      <c r="C1" s="187"/>
      <c r="D1" s="187"/>
      <c r="E1" s="18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1:80" ht="14.25" customHeight="1">
      <c r="A2" s="148"/>
      <c r="B2" s="141"/>
      <c r="C2" s="141"/>
      <c r="D2" s="187" t="s">
        <v>260</v>
      </c>
      <c r="E2" s="18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pans="1:80" ht="15.75">
      <c r="A3" s="148"/>
      <c r="B3" s="187" t="s">
        <v>144</v>
      </c>
      <c r="C3" s="187"/>
      <c r="D3" s="187"/>
      <c r="E3" s="18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</row>
    <row r="4" spans="1:80" ht="15.75">
      <c r="A4" s="148"/>
      <c r="B4" s="187" t="s">
        <v>261</v>
      </c>
      <c r="C4" s="187"/>
      <c r="D4" s="187"/>
      <c r="E4" s="18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</row>
    <row r="5" spans="1:80" ht="20.25" customHeight="1">
      <c r="A5" s="148"/>
      <c r="B5" s="187" t="s">
        <v>123</v>
      </c>
      <c r="C5" s="187"/>
      <c r="D5" s="187"/>
      <c r="E5" s="18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</row>
    <row r="6" spans="1:80" ht="12.75" customHeight="1">
      <c r="A6" s="185" t="s">
        <v>262</v>
      </c>
      <c r="B6" s="185"/>
      <c r="C6" s="185"/>
      <c r="D6" s="185"/>
      <c r="E6" s="185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</row>
    <row r="7" spans="1:80" ht="16.5" customHeight="1">
      <c r="A7" s="185" t="s">
        <v>145</v>
      </c>
      <c r="B7" s="185"/>
      <c r="C7" s="185"/>
      <c r="D7" s="185"/>
      <c r="E7" s="185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7.25" customHeight="1">
      <c r="A8" s="142"/>
      <c r="B8" s="142"/>
      <c r="C8" s="186" t="s">
        <v>173</v>
      </c>
      <c r="D8" s="186"/>
      <c r="E8" s="18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ht="54.75" customHeight="1">
      <c r="A9" s="64" t="s">
        <v>154</v>
      </c>
      <c r="B9" s="65" t="s">
        <v>155</v>
      </c>
      <c r="C9" s="149" t="s">
        <v>121</v>
      </c>
      <c r="D9" s="149" t="s">
        <v>122</v>
      </c>
      <c r="E9" s="149" t="s">
        <v>263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</row>
    <row r="10" spans="1:80" ht="12.75">
      <c r="A10" s="150">
        <v>1</v>
      </c>
      <c r="B10" s="151">
        <v>2</v>
      </c>
      <c r="C10" s="151">
        <v>3</v>
      </c>
      <c r="D10" s="151">
        <v>4</v>
      </c>
      <c r="E10" s="151">
        <v>5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</row>
    <row r="11" spans="1:80" ht="15.75">
      <c r="A11" s="152" t="s">
        <v>217</v>
      </c>
      <c r="B11" s="13" t="s">
        <v>156</v>
      </c>
      <c r="C11" s="176">
        <f>C12+C56</f>
        <v>278162.19999999995</v>
      </c>
      <c r="D11" s="176">
        <f>D12+D56</f>
        <v>48618.8</v>
      </c>
      <c r="E11" s="31">
        <f>D11/C11*100</f>
        <v>17.4785790448882</v>
      </c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</row>
    <row r="12" spans="1:80" ht="15.75">
      <c r="A12" s="152" t="s">
        <v>216</v>
      </c>
      <c r="B12" s="13"/>
      <c r="C12" s="176">
        <f>C13+C22+C27+C41+C49+C54</f>
        <v>248710.49999999997</v>
      </c>
      <c r="D12" s="176">
        <f>D13+D22+D27+D41+D49+D54</f>
        <v>47237.3</v>
      </c>
      <c r="E12" s="31">
        <f aca="true" t="shared" si="0" ref="E12:E125">D12/C12*100</f>
        <v>18.99288530238973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</row>
    <row r="13" spans="1:80" ht="15.75">
      <c r="A13" s="152" t="s">
        <v>157</v>
      </c>
      <c r="B13" s="13" t="s">
        <v>158</v>
      </c>
      <c r="C13" s="176">
        <f>C14</f>
        <v>173924.09999999998</v>
      </c>
      <c r="D13" s="176">
        <f>D14</f>
        <v>30682.8</v>
      </c>
      <c r="E13" s="31">
        <f t="shared" si="0"/>
        <v>17.641488442372278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</row>
    <row r="14" spans="1:80" ht="15.75">
      <c r="A14" s="152" t="s">
        <v>159</v>
      </c>
      <c r="B14" s="13" t="s">
        <v>160</v>
      </c>
      <c r="C14" s="176">
        <f>C15+C16+C17+C18+C19+C20+C21</f>
        <v>173924.09999999998</v>
      </c>
      <c r="D14" s="176">
        <f>D15+D16+D17+D18+D19+D20+D21</f>
        <v>30682.8</v>
      </c>
      <c r="E14" s="31">
        <f t="shared" si="0"/>
        <v>17.641488442372278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</row>
    <row r="15" spans="1:80" ht="51.75">
      <c r="A15" s="153" t="s">
        <v>185</v>
      </c>
      <c r="B15" s="12" t="s">
        <v>211</v>
      </c>
      <c r="C15" s="177">
        <f>'Райбюд. '!C16+'Свод с.п.'!C10</f>
        <v>154407</v>
      </c>
      <c r="D15" s="177">
        <f>'Райбюд. '!D16+'Свод с.п.'!D10</f>
        <v>28575.6</v>
      </c>
      <c r="E15" s="29">
        <f t="shared" si="0"/>
        <v>18.50667392022382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</row>
    <row r="16" spans="1:80" ht="77.25">
      <c r="A16" s="153" t="s">
        <v>182</v>
      </c>
      <c r="B16" s="12" t="s">
        <v>212</v>
      </c>
      <c r="C16" s="177">
        <f>'Райбюд. '!C17+'Свод с.п.'!C11</f>
        <v>0</v>
      </c>
      <c r="D16" s="177">
        <f>'Райбюд. '!D17+'Свод с.п.'!D11</f>
        <v>0</v>
      </c>
      <c r="E16" s="29">
        <v>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</row>
    <row r="17" spans="1:80" ht="39">
      <c r="A17" s="153" t="s">
        <v>183</v>
      </c>
      <c r="B17" s="12" t="s">
        <v>214</v>
      </c>
      <c r="C17" s="177">
        <f>'Райбюд. '!C18+'Свод с.п.'!C12</f>
        <v>1519.8000000000002</v>
      </c>
      <c r="D17" s="177">
        <f>'Райбюд. '!D18+'Свод с.п.'!D12</f>
        <v>30.4</v>
      </c>
      <c r="E17" s="29">
        <f t="shared" si="0"/>
        <v>2.000263192525332</v>
      </c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</row>
    <row r="18" spans="1:80" ht="64.5">
      <c r="A18" s="153" t="s">
        <v>184</v>
      </c>
      <c r="B18" s="12" t="s">
        <v>213</v>
      </c>
      <c r="C18" s="177">
        <f>'Райбюд. '!C19+'Свод с.п.'!C13</f>
        <v>1957.5</v>
      </c>
      <c r="D18" s="177">
        <f>'Райбюд. '!D19+'Свод с.п.'!D13</f>
        <v>283</v>
      </c>
      <c r="E18" s="29">
        <f t="shared" si="0"/>
        <v>14.457215836526183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</row>
    <row r="19" spans="1:80" ht="135">
      <c r="A19" s="33" t="s">
        <v>44</v>
      </c>
      <c r="B19" s="12" t="s">
        <v>45</v>
      </c>
      <c r="C19" s="177">
        <f>'Райбюд. '!C20+'Свод с.п.'!C14</f>
        <v>605.4</v>
      </c>
      <c r="D19" s="177">
        <f>'Райбюд. '!D20+'Свод с.п.'!D14</f>
        <v>800.6</v>
      </c>
      <c r="E19" s="29">
        <f t="shared" si="0"/>
        <v>132.24314502808062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</row>
    <row r="20" spans="1:80" ht="75">
      <c r="A20" s="33" t="s">
        <v>83</v>
      </c>
      <c r="B20" s="12" t="s">
        <v>81</v>
      </c>
      <c r="C20" s="177">
        <f>'Райбюд. '!C21+'Свод с.п.'!C15</f>
        <v>403.6</v>
      </c>
      <c r="D20" s="177">
        <f>'Райбюд. '!D21+'Свод с.п.'!D15</f>
        <v>538.3</v>
      </c>
      <c r="E20" s="29">
        <f t="shared" si="0"/>
        <v>133.3746283448959</v>
      </c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</row>
    <row r="21" spans="1:80" ht="75">
      <c r="A21" s="33" t="s">
        <v>84</v>
      </c>
      <c r="B21" s="12" t="s">
        <v>82</v>
      </c>
      <c r="C21" s="177">
        <f>'Райбюд. '!C22+'Свод с.п.'!C16</f>
        <v>15030.8</v>
      </c>
      <c r="D21" s="177">
        <f>'Райбюд. '!D22+'Свод с.п.'!D16</f>
        <v>454.9</v>
      </c>
      <c r="E21" s="29">
        <f t="shared" si="0"/>
        <v>3.0264523511722596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</row>
    <row r="22" spans="1:80" ht="26.25">
      <c r="A22" s="154" t="s">
        <v>315</v>
      </c>
      <c r="B22" s="13" t="s">
        <v>247</v>
      </c>
      <c r="C22" s="176">
        <f>C23+C24+C25+C26</f>
        <v>43049.899999999994</v>
      </c>
      <c r="D22" s="176">
        <f>D23+D24+D25+D26</f>
        <v>10045</v>
      </c>
      <c r="E22" s="31">
        <f t="shared" si="0"/>
        <v>23.333387534001243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</row>
    <row r="23" spans="1:80" ht="77.25">
      <c r="A23" s="11" t="s">
        <v>316</v>
      </c>
      <c r="B23" s="21" t="s">
        <v>280</v>
      </c>
      <c r="C23" s="177">
        <f>'Райбюд. '!C24+'Свод с.п.'!C18</f>
        <v>19453.7</v>
      </c>
      <c r="D23" s="177">
        <f>'Райбюд. '!D24+'Свод с.п.'!D18</f>
        <v>4924.9</v>
      </c>
      <c r="E23" s="29">
        <f t="shared" si="0"/>
        <v>25.31600672365668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</row>
    <row r="24" spans="1:80" ht="90">
      <c r="A24" s="11" t="s">
        <v>285</v>
      </c>
      <c r="B24" s="21" t="s">
        <v>281</v>
      </c>
      <c r="C24" s="177">
        <f>'Райбюд. '!C25+'Свод с.п.'!C19</f>
        <v>127.10000000000001</v>
      </c>
      <c r="D24" s="177">
        <f>'Райбюд. '!D25+'Свод с.п.'!D19</f>
        <v>25.9</v>
      </c>
      <c r="E24" s="29">
        <f t="shared" si="0"/>
        <v>20.377655389457118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</row>
    <row r="25" spans="1:80" ht="15.75">
      <c r="A25" s="155" t="s">
        <v>286</v>
      </c>
      <c r="B25" s="21" t="s">
        <v>282</v>
      </c>
      <c r="C25" s="177">
        <f>'Райбюд. '!C26+'Свод с.п.'!C20</f>
        <v>25772.9</v>
      </c>
      <c r="D25" s="177">
        <f>'Райбюд. '!D26+'Свод с.п.'!D20</f>
        <v>5617</v>
      </c>
      <c r="E25" s="29">
        <f t="shared" si="0"/>
        <v>21.79421019753307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</row>
    <row r="26" spans="1:80" ht="77.25">
      <c r="A26" s="156" t="s">
        <v>287</v>
      </c>
      <c r="B26" s="21" t="s">
        <v>283</v>
      </c>
      <c r="C26" s="177">
        <f>'Райбюд. '!C27+'Свод с.п.'!C21</f>
        <v>-2303.8</v>
      </c>
      <c r="D26" s="177">
        <f>'Райбюд. '!D27+'Свод с.п.'!D21</f>
        <v>-522.8000000000001</v>
      </c>
      <c r="E26" s="29">
        <f t="shared" si="0"/>
        <v>22.692942095668027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</row>
    <row r="27" spans="1:80" ht="15.75">
      <c r="A27" s="154" t="s">
        <v>161</v>
      </c>
      <c r="B27" s="13" t="s">
        <v>162</v>
      </c>
      <c r="C27" s="176">
        <f>C28+C34+C37+C39</f>
        <v>7921.5</v>
      </c>
      <c r="D27" s="176">
        <f>D28+D34+D37+D39</f>
        <v>4038.0000000000005</v>
      </c>
      <c r="E27" s="31">
        <f t="shared" si="0"/>
        <v>50.97519409202803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</row>
    <row r="28" spans="1:80" ht="26.25">
      <c r="A28" s="8" t="s">
        <v>317</v>
      </c>
      <c r="B28" s="23" t="s">
        <v>318</v>
      </c>
      <c r="C28" s="176">
        <f>C29+C31+C33</f>
        <v>1064</v>
      </c>
      <c r="D28" s="176">
        <f>D29+D31+D33</f>
        <v>78.3</v>
      </c>
      <c r="E28" s="31">
        <f t="shared" si="0"/>
        <v>7.359022556390977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</row>
    <row r="29" spans="1:80" ht="24.75">
      <c r="A29" s="52" t="s">
        <v>319</v>
      </c>
      <c r="B29" s="14" t="s">
        <v>431</v>
      </c>
      <c r="C29" s="177">
        <f>C30</f>
        <v>700</v>
      </c>
      <c r="D29" s="177">
        <f>D30</f>
        <v>20.3</v>
      </c>
      <c r="E29" s="29">
        <f t="shared" si="0"/>
        <v>2.9000000000000004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</row>
    <row r="30" spans="1:80" ht="24.75">
      <c r="A30" s="52" t="s">
        <v>319</v>
      </c>
      <c r="B30" s="14" t="s">
        <v>429</v>
      </c>
      <c r="C30" s="177">
        <f>'Райбюд. '!C31</f>
        <v>700</v>
      </c>
      <c r="D30" s="177">
        <f>'Райбюд. '!D31</f>
        <v>20.3</v>
      </c>
      <c r="E30" s="29">
        <f t="shared" si="0"/>
        <v>2.9000000000000004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</row>
    <row r="31" spans="1:80" ht="24.75">
      <c r="A31" s="52" t="s">
        <v>432</v>
      </c>
      <c r="B31" s="14" t="s">
        <v>433</v>
      </c>
      <c r="C31" s="177">
        <f>'Райбюд. '!C32</f>
        <v>364</v>
      </c>
      <c r="D31" s="177">
        <f>D32</f>
        <v>58</v>
      </c>
      <c r="E31" s="29">
        <f t="shared" si="0"/>
        <v>15.934065934065933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</row>
    <row r="32" spans="1:80" ht="36.75">
      <c r="A32" s="52" t="s">
        <v>320</v>
      </c>
      <c r="B32" s="14" t="s">
        <v>430</v>
      </c>
      <c r="C32" s="177">
        <f>'Райбюд. '!C33</f>
        <v>0</v>
      </c>
      <c r="D32" s="177">
        <f>'Райбюд. '!D33</f>
        <v>58</v>
      </c>
      <c r="E32" s="29">
        <v>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</row>
    <row r="33" spans="1:80" ht="24.75" hidden="1">
      <c r="A33" s="52" t="s">
        <v>434</v>
      </c>
      <c r="B33" s="14" t="s">
        <v>435</v>
      </c>
      <c r="C33" s="177">
        <f>'Райбюд. '!C34</f>
        <v>0</v>
      </c>
      <c r="D33" s="177">
        <f>'Райбюд. '!D34</f>
        <v>0</v>
      </c>
      <c r="E33" s="29">
        <v>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ht="29.25" customHeight="1">
      <c r="A34" s="154" t="s">
        <v>188</v>
      </c>
      <c r="B34" s="23" t="s">
        <v>220</v>
      </c>
      <c r="C34" s="176">
        <f>C35+C36</f>
        <v>-4.5</v>
      </c>
      <c r="D34" s="176">
        <f>D35+D36</f>
        <v>-4.5</v>
      </c>
      <c r="E34" s="31">
        <f t="shared" si="0"/>
        <v>100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</row>
    <row r="35" spans="1:80" ht="24.75" customHeight="1">
      <c r="A35" s="153" t="s">
        <v>188</v>
      </c>
      <c r="B35" s="14" t="s">
        <v>221</v>
      </c>
      <c r="C35" s="177">
        <f>'Райбюд. '!C36</f>
        <v>-4.5</v>
      </c>
      <c r="D35" s="177">
        <f>'Райбюд. '!D36</f>
        <v>-4.5</v>
      </c>
      <c r="E35" s="29">
        <f>D35/C35*100</f>
        <v>100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</row>
    <row r="36" spans="1:80" ht="29.25" customHeight="1" hidden="1">
      <c r="A36" s="52" t="s">
        <v>508</v>
      </c>
      <c r="B36" s="14" t="s">
        <v>507</v>
      </c>
      <c r="C36" s="177">
        <f>'Райбюд. '!C37</f>
        <v>0</v>
      </c>
      <c r="D36" s="177">
        <f>'Райбюд. '!D37</f>
        <v>0</v>
      </c>
      <c r="E36" s="29">
        <v>0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</row>
    <row r="37" spans="1:80" ht="15.75">
      <c r="A37" s="154" t="s">
        <v>163</v>
      </c>
      <c r="B37" s="23" t="s">
        <v>223</v>
      </c>
      <c r="C37" s="176">
        <f>C38</f>
        <v>5244</v>
      </c>
      <c r="D37" s="176">
        <f>D38</f>
        <v>3018.8</v>
      </c>
      <c r="E37" s="31">
        <f t="shared" si="0"/>
        <v>57.56674294431732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</row>
    <row r="38" spans="1:80" ht="15.75">
      <c r="A38" s="153" t="s">
        <v>163</v>
      </c>
      <c r="B38" s="12" t="s">
        <v>152</v>
      </c>
      <c r="C38" s="177">
        <f>'Райбюд. '!C38+'Свод с.п.'!C23</f>
        <v>5244</v>
      </c>
      <c r="D38" s="177">
        <f>'Райбюд. '!D38+'Свод с.п.'!D23</f>
        <v>3018.8</v>
      </c>
      <c r="E38" s="29">
        <f t="shared" si="0"/>
        <v>57.56674294431732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</row>
    <row r="39" spans="1:80" ht="26.25" hidden="1">
      <c r="A39" s="8" t="s">
        <v>267</v>
      </c>
      <c r="B39" s="13" t="s">
        <v>471</v>
      </c>
      <c r="C39" s="176">
        <f>C40</f>
        <v>1618</v>
      </c>
      <c r="D39" s="176">
        <f>D40</f>
        <v>945.4</v>
      </c>
      <c r="E39" s="31">
        <f t="shared" si="0"/>
        <v>58.43016069221261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</row>
    <row r="40" spans="1:80" ht="26.25" hidden="1">
      <c r="A40" s="11" t="s">
        <v>268</v>
      </c>
      <c r="B40" s="12" t="s">
        <v>266</v>
      </c>
      <c r="C40" s="177">
        <f>'Райбюд. '!C41</f>
        <v>1618</v>
      </c>
      <c r="D40" s="177">
        <f>'Райбюд. '!D41</f>
        <v>945.4</v>
      </c>
      <c r="E40" s="29">
        <f t="shared" si="0"/>
        <v>58.43016069221261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</row>
    <row r="41" spans="1:80" ht="15.75">
      <c r="A41" s="154" t="s">
        <v>164</v>
      </c>
      <c r="B41" s="13" t="s">
        <v>177</v>
      </c>
      <c r="C41" s="176">
        <f>C42+C44</f>
        <v>22641</v>
      </c>
      <c r="D41" s="176">
        <f>D42+D44</f>
        <v>1887.5</v>
      </c>
      <c r="E41" s="31">
        <f t="shared" si="0"/>
        <v>8.336645907866261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</row>
    <row r="42" spans="1:80" ht="15.75">
      <c r="A42" s="154" t="s">
        <v>178</v>
      </c>
      <c r="B42" s="13" t="s">
        <v>179</v>
      </c>
      <c r="C42" s="176">
        <f>C43</f>
        <v>1979</v>
      </c>
      <c r="D42" s="176">
        <f>D43</f>
        <v>27.6</v>
      </c>
      <c r="E42" s="31">
        <f t="shared" si="0"/>
        <v>1.3946437594744823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</row>
    <row r="43" spans="1:80" ht="39">
      <c r="A43" s="11" t="s">
        <v>277</v>
      </c>
      <c r="B43" s="12" t="s">
        <v>215</v>
      </c>
      <c r="C43" s="177">
        <f>'Свод с.п.'!C26</f>
        <v>1979</v>
      </c>
      <c r="D43" s="177">
        <f>'Свод с.п.'!D26</f>
        <v>27.6</v>
      </c>
      <c r="E43" s="29">
        <f t="shared" si="0"/>
        <v>1.3946437594744823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</row>
    <row r="44" spans="1:80" ht="15.75">
      <c r="A44" s="154" t="s">
        <v>180</v>
      </c>
      <c r="B44" s="13" t="s">
        <v>181</v>
      </c>
      <c r="C44" s="176">
        <f>C45+C47</f>
        <v>20662</v>
      </c>
      <c r="D44" s="176">
        <f>'Свод с.п.'!D27</f>
        <v>1859.9</v>
      </c>
      <c r="E44" s="31">
        <f t="shared" si="0"/>
        <v>9.00154873681154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</row>
    <row r="45" spans="1:80" ht="15.75">
      <c r="A45" s="157" t="s">
        <v>252</v>
      </c>
      <c r="B45" s="12" t="s">
        <v>251</v>
      </c>
      <c r="C45" s="177">
        <f>C46</f>
        <v>6531.8</v>
      </c>
      <c r="D45" s="177">
        <f>'Свод с.п.'!D28</f>
        <v>1447.3</v>
      </c>
      <c r="E45" s="29">
        <f t="shared" si="0"/>
        <v>22.15775130898068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</row>
    <row r="46" spans="1:80" ht="26.25">
      <c r="A46" s="11" t="s">
        <v>278</v>
      </c>
      <c r="B46" s="12" t="s">
        <v>253</v>
      </c>
      <c r="C46" s="177">
        <f>'Свод с.п.'!C29</f>
        <v>6531.8</v>
      </c>
      <c r="D46" s="177">
        <f>'Свод с.п.'!D29</f>
        <v>1447.3</v>
      </c>
      <c r="E46" s="29">
        <f t="shared" si="0"/>
        <v>22.15775130898068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</row>
    <row r="47" spans="1:80" ht="15.75">
      <c r="A47" s="157" t="s">
        <v>255</v>
      </c>
      <c r="B47" s="12" t="s">
        <v>254</v>
      </c>
      <c r="C47" s="177">
        <f>C48</f>
        <v>14130.2</v>
      </c>
      <c r="D47" s="177">
        <f>D48</f>
        <v>412.6</v>
      </c>
      <c r="E47" s="29">
        <f t="shared" si="0"/>
        <v>2.919986978245177</v>
      </c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</row>
    <row r="48" spans="1:80" ht="26.25">
      <c r="A48" s="11" t="s">
        <v>257</v>
      </c>
      <c r="B48" s="12" t="s">
        <v>256</v>
      </c>
      <c r="C48" s="177">
        <f>'Свод с.п.'!C31</f>
        <v>14130.2</v>
      </c>
      <c r="D48" s="177">
        <f>'Свод с.п.'!D31</f>
        <v>412.6</v>
      </c>
      <c r="E48" s="29">
        <f t="shared" si="0"/>
        <v>2.919986978245177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</row>
    <row r="49" spans="1:80" ht="15.75">
      <c r="A49" s="154" t="s">
        <v>189</v>
      </c>
      <c r="B49" s="13" t="s">
        <v>190</v>
      </c>
      <c r="C49" s="176">
        <f>C50+C52</f>
        <v>1174</v>
      </c>
      <c r="D49" s="176">
        <f>D50+D52</f>
        <v>584</v>
      </c>
      <c r="E49" s="31">
        <f t="shared" si="0"/>
        <v>49.74446337308348</v>
      </c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</row>
    <row r="50" spans="1:80" ht="26.25">
      <c r="A50" s="153" t="s">
        <v>191</v>
      </c>
      <c r="B50" s="12" t="s">
        <v>192</v>
      </c>
      <c r="C50" s="177">
        <f>C51</f>
        <v>1172</v>
      </c>
      <c r="D50" s="177">
        <f>D51</f>
        <v>583.4</v>
      </c>
      <c r="E50" s="29">
        <f t="shared" si="0"/>
        <v>49.77815699658703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</row>
    <row r="51" spans="1:80" ht="39">
      <c r="A51" s="153" t="s">
        <v>193</v>
      </c>
      <c r="B51" s="12" t="s">
        <v>227</v>
      </c>
      <c r="C51" s="177">
        <f>'Райбюд. '!C44</f>
        <v>1172</v>
      </c>
      <c r="D51" s="177">
        <f>'Райбюд. '!D44</f>
        <v>583.4</v>
      </c>
      <c r="E51" s="29">
        <f t="shared" si="0"/>
        <v>49.77815699658703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</row>
    <row r="52" spans="1:80" ht="15.75">
      <c r="A52" s="158" t="s">
        <v>203</v>
      </c>
      <c r="B52" s="15" t="s">
        <v>202</v>
      </c>
      <c r="C52" s="177">
        <f>C53</f>
        <v>2</v>
      </c>
      <c r="D52" s="177">
        <f>'Свод с.п.'!D32</f>
        <v>0.6</v>
      </c>
      <c r="E52" s="29">
        <f t="shared" si="0"/>
        <v>30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</row>
    <row r="53" spans="1:80" ht="51.75">
      <c r="A53" s="153" t="s">
        <v>238</v>
      </c>
      <c r="B53" s="15" t="s">
        <v>204</v>
      </c>
      <c r="C53" s="177">
        <f>'Свод с.п.'!C33</f>
        <v>2</v>
      </c>
      <c r="D53" s="177">
        <f>'Свод с.п.'!D33</f>
        <v>0.6</v>
      </c>
      <c r="E53" s="29">
        <f t="shared" si="0"/>
        <v>30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</row>
    <row r="54" spans="1:80" ht="43.5" hidden="1">
      <c r="A54" s="116" t="s">
        <v>66</v>
      </c>
      <c r="B54" s="118" t="s">
        <v>64</v>
      </c>
      <c r="C54" s="176">
        <f>C55</f>
        <v>0</v>
      </c>
      <c r="D54" s="176">
        <f>D55</f>
        <v>0</v>
      </c>
      <c r="E54" s="29" t="e">
        <f t="shared" si="0"/>
        <v>#DIV/0!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</row>
    <row r="55" spans="1:80" ht="30" hidden="1">
      <c r="A55" s="159" t="s">
        <v>67</v>
      </c>
      <c r="B55" s="160" t="s">
        <v>65</v>
      </c>
      <c r="C55" s="177">
        <f>'Свод с.п.'!C35</f>
        <v>0</v>
      </c>
      <c r="D55" s="177">
        <f>'Свод с.п.'!D35</f>
        <v>0</v>
      </c>
      <c r="E55" s="29" t="e">
        <f t="shared" si="0"/>
        <v>#DIV/0!</v>
      </c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</row>
    <row r="56" spans="1:80" ht="15.75">
      <c r="A56" s="154" t="s">
        <v>218</v>
      </c>
      <c r="B56" s="12"/>
      <c r="C56" s="176">
        <f>C57+C70+C77+C82+C88+C139</f>
        <v>29451.699999999997</v>
      </c>
      <c r="D56" s="176">
        <f>D57+D70+D77+D82+D88+D139</f>
        <v>1381.5</v>
      </c>
      <c r="E56" s="31">
        <f t="shared" si="0"/>
        <v>4.69073092554929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</row>
    <row r="57" spans="1:80" ht="26.25">
      <c r="A57" s="154" t="s">
        <v>165</v>
      </c>
      <c r="B57" s="13" t="s">
        <v>166</v>
      </c>
      <c r="C57" s="176">
        <f>C58+C67</f>
        <v>12357.9</v>
      </c>
      <c r="D57" s="176">
        <f>D58+D67</f>
        <v>739.4000000000001</v>
      </c>
      <c r="E57" s="31">
        <f t="shared" si="0"/>
        <v>5.983217213280574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</row>
    <row r="58" spans="1:80" ht="64.5">
      <c r="A58" s="154" t="s">
        <v>288</v>
      </c>
      <c r="B58" s="13" t="s">
        <v>167</v>
      </c>
      <c r="C58" s="176">
        <f>C59+C61+C64</f>
        <v>12294.9</v>
      </c>
      <c r="D58" s="176">
        <f>D59+D61+D64</f>
        <v>728.8000000000001</v>
      </c>
      <c r="E58" s="31">
        <f t="shared" si="0"/>
        <v>5.927661062717062</v>
      </c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</row>
    <row r="59" spans="1:80" ht="51.75">
      <c r="A59" s="153" t="s">
        <v>168</v>
      </c>
      <c r="B59" s="12" t="s">
        <v>206</v>
      </c>
      <c r="C59" s="177">
        <f>C60</f>
        <v>10000</v>
      </c>
      <c r="D59" s="177">
        <f>D60</f>
        <v>584.7</v>
      </c>
      <c r="E59" s="29">
        <f t="shared" si="0"/>
        <v>5.847</v>
      </c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</row>
    <row r="60" spans="1:80" ht="64.5">
      <c r="A60" s="11" t="s">
        <v>273</v>
      </c>
      <c r="B60" s="12" t="s">
        <v>270</v>
      </c>
      <c r="C60" s="177">
        <f>'Райбюд. '!C49</f>
        <v>10000</v>
      </c>
      <c r="D60" s="177">
        <f>'Райбюд. '!D49</f>
        <v>584.7</v>
      </c>
      <c r="E60" s="29">
        <f t="shared" si="0"/>
        <v>5.847</v>
      </c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</row>
    <row r="61" spans="1:80" ht="64.5">
      <c r="A61" s="11" t="s">
        <v>241</v>
      </c>
      <c r="B61" s="12" t="s">
        <v>228</v>
      </c>
      <c r="C61" s="177">
        <f>C62+C63</f>
        <v>1706.4</v>
      </c>
      <c r="D61" s="177">
        <f>D62+D63</f>
        <v>19</v>
      </c>
      <c r="E61" s="29">
        <f t="shared" si="0"/>
        <v>1.113455227379278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</row>
    <row r="62" spans="1:80" ht="51.75">
      <c r="A62" s="11" t="s">
        <v>209</v>
      </c>
      <c r="B62" s="12" t="s">
        <v>229</v>
      </c>
      <c r="C62" s="177">
        <f>'Райбюд. '!C51</f>
        <v>1700</v>
      </c>
      <c r="D62" s="177">
        <f>'Райбюд. '!D51</f>
        <v>19</v>
      </c>
      <c r="E62" s="29">
        <f t="shared" si="0"/>
        <v>1.1176470588235294</v>
      </c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</row>
    <row r="63" spans="1:80" ht="51.75">
      <c r="A63" s="11" t="s">
        <v>357</v>
      </c>
      <c r="B63" s="12" t="s">
        <v>265</v>
      </c>
      <c r="C63" s="177">
        <f>'Свод с.п.'!C40</f>
        <v>6.4</v>
      </c>
      <c r="D63" s="177">
        <f>'Свод с.п.'!D40</f>
        <v>0</v>
      </c>
      <c r="E63" s="29">
        <f t="shared" si="0"/>
        <v>0</v>
      </c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</row>
    <row r="64" spans="1:80" ht="64.5">
      <c r="A64" s="11" t="s">
        <v>249</v>
      </c>
      <c r="B64" s="12" t="s">
        <v>169</v>
      </c>
      <c r="C64" s="177">
        <f>C65+C66</f>
        <v>588.5</v>
      </c>
      <c r="D64" s="177">
        <f>D65+D66</f>
        <v>125.1</v>
      </c>
      <c r="E64" s="29">
        <f t="shared" si="0"/>
        <v>21.257434154630413</v>
      </c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</row>
    <row r="65" spans="1:80" ht="51.75">
      <c r="A65" s="11" t="s">
        <v>242</v>
      </c>
      <c r="B65" s="12" t="s">
        <v>230</v>
      </c>
      <c r="C65" s="177">
        <f>'Райбюд. '!C53</f>
        <v>414</v>
      </c>
      <c r="D65" s="177">
        <f>'Райбюд. '!D53</f>
        <v>93</v>
      </c>
      <c r="E65" s="29">
        <f t="shared" si="0"/>
        <v>22.463768115942027</v>
      </c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</row>
    <row r="66" spans="1:80" ht="51.75">
      <c r="A66" s="11" t="s">
        <v>359</v>
      </c>
      <c r="B66" s="12" t="s">
        <v>170</v>
      </c>
      <c r="C66" s="177">
        <f>'Свод с.п.'!C42</f>
        <v>174.5</v>
      </c>
      <c r="D66" s="177">
        <f>'Свод с.п.'!D42</f>
        <v>32.1</v>
      </c>
      <c r="E66" s="29">
        <f t="shared" si="0"/>
        <v>18.39541547277937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67"/>
    </row>
    <row r="67" spans="1:80" ht="48.75">
      <c r="A67" s="52" t="s">
        <v>511</v>
      </c>
      <c r="B67" s="14" t="s">
        <v>510</v>
      </c>
      <c r="C67" s="177">
        <f>C68+C69</f>
        <v>63</v>
      </c>
      <c r="D67" s="177">
        <f>D68+D69</f>
        <v>10.6</v>
      </c>
      <c r="E67" s="29">
        <f t="shared" si="0"/>
        <v>16.825396825396822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</row>
    <row r="68" spans="1:80" ht="48.75" hidden="1">
      <c r="A68" s="52" t="s">
        <v>509</v>
      </c>
      <c r="B68" s="14" t="s">
        <v>512</v>
      </c>
      <c r="C68" s="177">
        <f>'Райбюд. '!C55</f>
        <v>0</v>
      </c>
      <c r="D68" s="177">
        <f>'Райбюд. '!D55</f>
        <v>0</v>
      </c>
      <c r="E68" s="29" t="e">
        <f t="shared" si="0"/>
        <v>#DIV/0!</v>
      </c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</row>
    <row r="69" spans="1:80" ht="48.75">
      <c r="A69" s="52" t="s">
        <v>117</v>
      </c>
      <c r="B69" s="14" t="s">
        <v>118</v>
      </c>
      <c r="C69" s="177">
        <f>'Свод с.п.'!C44</f>
        <v>63</v>
      </c>
      <c r="D69" s="177">
        <f>'Свод с.п.'!D44</f>
        <v>10.6</v>
      </c>
      <c r="E69" s="29">
        <f t="shared" si="0"/>
        <v>16.825396825396822</v>
      </c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</row>
    <row r="70" spans="1:80" ht="15.75">
      <c r="A70" s="161" t="s">
        <v>194</v>
      </c>
      <c r="B70" s="23" t="s">
        <v>195</v>
      </c>
      <c r="C70" s="176">
        <f>C71</f>
        <v>835.9</v>
      </c>
      <c r="D70" s="176">
        <f>D71</f>
        <v>139.2</v>
      </c>
      <c r="E70" s="31">
        <f t="shared" si="0"/>
        <v>16.652709654264864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</row>
    <row r="71" spans="1:80" ht="15.75">
      <c r="A71" s="161" t="s">
        <v>196</v>
      </c>
      <c r="B71" s="23" t="s">
        <v>197</v>
      </c>
      <c r="C71" s="176">
        <f>C72+C74+C73</f>
        <v>835.9</v>
      </c>
      <c r="D71" s="176">
        <f>D72+D74+D73</f>
        <v>139.2</v>
      </c>
      <c r="E71" s="31">
        <f t="shared" si="0"/>
        <v>16.652709654264864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</row>
    <row r="72" spans="1:80" ht="26.25">
      <c r="A72" s="57" t="s">
        <v>239</v>
      </c>
      <c r="B72" s="14" t="s">
        <v>240</v>
      </c>
      <c r="C72" s="177">
        <f>'Райбюд. '!C58</f>
        <v>235</v>
      </c>
      <c r="D72" s="177">
        <f>'Райбюд. '!D58</f>
        <v>116.4</v>
      </c>
      <c r="E72" s="29">
        <f t="shared" si="0"/>
        <v>49.53191489361702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</row>
    <row r="73" spans="1:80" ht="15.75">
      <c r="A73" s="52" t="s">
        <v>22</v>
      </c>
      <c r="B73" s="14" t="s">
        <v>23</v>
      </c>
      <c r="C73" s="177">
        <f>'Райбюд. '!C59</f>
        <v>0</v>
      </c>
      <c r="D73" s="177">
        <f>'Райбюд. '!D59</f>
        <v>1.1</v>
      </c>
      <c r="E73" s="29">
        <v>0</v>
      </c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</row>
    <row r="74" spans="1:80" ht="15.75">
      <c r="A74" s="57" t="s">
        <v>475</v>
      </c>
      <c r="B74" s="14" t="s">
        <v>474</v>
      </c>
      <c r="C74" s="177">
        <f>C75+C76</f>
        <v>600.9</v>
      </c>
      <c r="D74" s="177">
        <f>D75+D76</f>
        <v>21.7</v>
      </c>
      <c r="E74" s="29">
        <f t="shared" si="0"/>
        <v>3.611249791978698</v>
      </c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</row>
    <row r="75" spans="1:80" ht="15.75">
      <c r="A75" s="57" t="s">
        <v>321</v>
      </c>
      <c r="B75" s="14" t="s">
        <v>274</v>
      </c>
      <c r="C75" s="177">
        <f>'Райбюд. '!C61</f>
        <v>600</v>
      </c>
      <c r="D75" s="177">
        <f>'Райбюд. '!D61</f>
        <v>20.8</v>
      </c>
      <c r="E75" s="29">
        <f t="shared" si="0"/>
        <v>3.4666666666666663</v>
      </c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</row>
    <row r="76" spans="1:80" ht="15.75">
      <c r="A76" s="57" t="s">
        <v>472</v>
      </c>
      <c r="B76" s="14" t="s">
        <v>473</v>
      </c>
      <c r="C76" s="177">
        <f>'Райбюд. '!C62</f>
        <v>0.9</v>
      </c>
      <c r="D76" s="177">
        <f>'Райбюд. '!D62</f>
        <v>0.9</v>
      </c>
      <c r="E76" s="29">
        <f t="shared" si="0"/>
        <v>100</v>
      </c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</row>
    <row r="77" spans="1:80" ht="26.25">
      <c r="A77" s="161" t="s">
        <v>438</v>
      </c>
      <c r="B77" s="23" t="s">
        <v>436</v>
      </c>
      <c r="C77" s="176">
        <f>C78</f>
        <v>236.89999999999998</v>
      </c>
      <c r="D77" s="176">
        <f>D78</f>
        <v>236.89999999999998</v>
      </c>
      <c r="E77" s="31">
        <f t="shared" si="0"/>
        <v>100</v>
      </c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</row>
    <row r="78" spans="1:80" ht="15.75">
      <c r="A78" s="161" t="s">
        <v>479</v>
      </c>
      <c r="B78" s="23" t="s">
        <v>477</v>
      </c>
      <c r="C78" s="176">
        <f>C79</f>
        <v>236.89999999999998</v>
      </c>
      <c r="D78" s="176">
        <f>D79</f>
        <v>236.89999999999998</v>
      </c>
      <c r="E78" s="31">
        <f t="shared" si="0"/>
        <v>100</v>
      </c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</row>
    <row r="79" spans="1:80" ht="15.75">
      <c r="A79" s="57" t="s">
        <v>480</v>
      </c>
      <c r="B79" s="14" t="s">
        <v>478</v>
      </c>
      <c r="C79" s="177">
        <f>C80+C81</f>
        <v>236.89999999999998</v>
      </c>
      <c r="D79" s="177">
        <f>D80+D81</f>
        <v>236.89999999999998</v>
      </c>
      <c r="E79" s="31">
        <f t="shared" si="0"/>
        <v>100</v>
      </c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</row>
    <row r="80" spans="1:80" ht="26.25" customHeight="1">
      <c r="A80" s="57" t="s">
        <v>476</v>
      </c>
      <c r="B80" s="14" t="s">
        <v>437</v>
      </c>
      <c r="C80" s="177">
        <f>'Райбюд. '!C66</f>
        <v>24.7</v>
      </c>
      <c r="D80" s="177">
        <f>'Райбюд. '!D66</f>
        <v>24.7</v>
      </c>
      <c r="E80" s="29">
        <f t="shared" si="0"/>
        <v>100</v>
      </c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</row>
    <row r="81" spans="1:80" ht="20.25" customHeight="1">
      <c r="A81" s="11" t="s">
        <v>279</v>
      </c>
      <c r="B81" s="12" t="s">
        <v>236</v>
      </c>
      <c r="C81" s="177">
        <f>'Свод с.п.'!C47</f>
        <v>212.2</v>
      </c>
      <c r="D81" s="177">
        <f>'Свод с.п.'!D47</f>
        <v>212.2</v>
      </c>
      <c r="E81" s="29">
        <f t="shared" si="0"/>
        <v>100</v>
      </c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</row>
    <row r="82" spans="1:80" ht="21" customHeight="1">
      <c r="A82" s="154" t="s">
        <v>198</v>
      </c>
      <c r="B82" s="13" t="s">
        <v>199</v>
      </c>
      <c r="C82" s="176">
        <f>C83+C86</f>
        <v>15456</v>
      </c>
      <c r="D82" s="176">
        <f>D83+D86</f>
        <v>14.1</v>
      </c>
      <c r="E82" s="31">
        <f t="shared" si="0"/>
        <v>0.09122670807453416</v>
      </c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</row>
    <row r="83" spans="1:80" ht="63.75" customHeight="1" hidden="1">
      <c r="A83" s="154" t="s">
        <v>234</v>
      </c>
      <c r="B83" s="13" t="s">
        <v>200</v>
      </c>
      <c r="C83" s="176">
        <f>C84+C85</f>
        <v>160</v>
      </c>
      <c r="D83" s="176">
        <f>D84+D85</f>
        <v>0</v>
      </c>
      <c r="E83" s="31">
        <v>0</v>
      </c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</row>
    <row r="84" spans="1:80" ht="64.5" hidden="1">
      <c r="A84" s="153" t="s">
        <v>210</v>
      </c>
      <c r="B84" s="12" t="s">
        <v>207</v>
      </c>
      <c r="C84" s="177">
        <f>'Райбюд. '!C69</f>
        <v>160</v>
      </c>
      <c r="D84" s="177">
        <f>'Райбюд. '!D69</f>
        <v>0</v>
      </c>
      <c r="E84" s="29">
        <f t="shared" si="0"/>
        <v>0</v>
      </c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</row>
    <row r="85" spans="1:80" ht="64.5" hidden="1">
      <c r="A85" s="153" t="s">
        <v>245</v>
      </c>
      <c r="B85" s="15" t="s">
        <v>205</v>
      </c>
      <c r="C85" s="177">
        <f>'Свод с.п.'!C49</f>
        <v>0</v>
      </c>
      <c r="D85" s="177">
        <f>'Свод с.п.'!D49</f>
        <v>0</v>
      </c>
      <c r="E85" s="29" t="e">
        <f t="shared" si="0"/>
        <v>#DIV/0!</v>
      </c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</row>
    <row r="86" spans="1:80" ht="48" customHeight="1">
      <c r="A86" s="154" t="s">
        <v>208</v>
      </c>
      <c r="B86" s="13" t="s">
        <v>201</v>
      </c>
      <c r="C86" s="176">
        <f>C87</f>
        <v>15296</v>
      </c>
      <c r="D86" s="176">
        <f>D87</f>
        <v>14.1</v>
      </c>
      <c r="E86" s="31">
        <f t="shared" si="0"/>
        <v>0.09218096234309624</v>
      </c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</row>
    <row r="87" spans="1:80" ht="51.75">
      <c r="A87" s="11" t="s">
        <v>272</v>
      </c>
      <c r="B87" s="14" t="s">
        <v>271</v>
      </c>
      <c r="C87" s="177">
        <f>'Райбюд. '!C71</f>
        <v>15296</v>
      </c>
      <c r="D87" s="177">
        <f>'Райбюд. '!D71</f>
        <v>14.1</v>
      </c>
      <c r="E87" s="29">
        <f t="shared" si="0"/>
        <v>0.09218096234309624</v>
      </c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</row>
    <row r="88" spans="1:80" ht="15.75">
      <c r="A88" s="162" t="s">
        <v>171</v>
      </c>
      <c r="B88" s="75" t="s">
        <v>172</v>
      </c>
      <c r="C88" s="176">
        <f>C89+C121+C126+C118</f>
        <v>565</v>
      </c>
      <c r="D88" s="176">
        <f>D89+D121+D126+D118</f>
        <v>251.5</v>
      </c>
      <c r="E88" s="31">
        <f t="shared" si="0"/>
        <v>44.51327433628319</v>
      </c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</row>
    <row r="89" spans="1:80" ht="26.25">
      <c r="A89" s="163" t="s">
        <v>373</v>
      </c>
      <c r="B89" s="77" t="s">
        <v>374</v>
      </c>
      <c r="C89" s="176">
        <f>C90+C94+C96+C100+C105+C108+C113+C115+C103+C111</f>
        <v>337</v>
      </c>
      <c r="D89" s="176">
        <f>D90+D94+D96+D100+D105+D108+D113+D115+D103+D111</f>
        <v>107.4</v>
      </c>
      <c r="E89" s="31">
        <f t="shared" si="0"/>
        <v>31.869436201780417</v>
      </c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  <c r="BZ89" s="67"/>
      <c r="CA89" s="67"/>
      <c r="CB89" s="67"/>
    </row>
    <row r="90" spans="1:80" ht="49.5" customHeight="1">
      <c r="A90" s="164" t="s">
        <v>441</v>
      </c>
      <c r="B90" s="77" t="s">
        <v>439</v>
      </c>
      <c r="C90" s="176">
        <f>C91+C92+C93</f>
        <v>41</v>
      </c>
      <c r="D90" s="176">
        <f>D91+D92+D93</f>
        <v>0.4</v>
      </c>
      <c r="E90" s="31">
        <f t="shared" si="0"/>
        <v>0.975609756097561</v>
      </c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</row>
    <row r="91" spans="1:80" ht="48">
      <c r="A91" s="79" t="s">
        <v>36</v>
      </c>
      <c r="B91" s="80" t="s">
        <v>440</v>
      </c>
      <c r="C91" s="177">
        <f>'Райбюд. '!C75</f>
        <v>30</v>
      </c>
      <c r="D91" s="177">
        <f>'Райбюд. '!D75</f>
        <v>0</v>
      </c>
      <c r="E91" s="29">
        <f t="shared" si="0"/>
        <v>0</v>
      </c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</row>
    <row r="92" spans="1:80" ht="48">
      <c r="A92" s="79" t="s">
        <v>36</v>
      </c>
      <c r="B92" s="80" t="s">
        <v>484</v>
      </c>
      <c r="C92" s="177">
        <f>'Райбюд. '!C76</f>
        <v>11</v>
      </c>
      <c r="D92" s="177">
        <f>'Райбюд. '!D76</f>
        <v>0.4</v>
      </c>
      <c r="E92" s="29">
        <f t="shared" si="0"/>
        <v>3.6363636363636367</v>
      </c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</row>
    <row r="93" spans="1:80" ht="72.75" hidden="1">
      <c r="A93" s="52" t="s">
        <v>46</v>
      </c>
      <c r="B93" s="14" t="s">
        <v>47</v>
      </c>
      <c r="C93" s="177">
        <f>'Райбюд. '!C77</f>
        <v>0</v>
      </c>
      <c r="D93" s="177">
        <f>'Райбюд. '!D77</f>
        <v>0</v>
      </c>
      <c r="E93" s="29">
        <v>0</v>
      </c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</row>
    <row r="94" spans="1:80" ht="64.5" hidden="1">
      <c r="A94" s="163" t="s">
        <v>442</v>
      </c>
      <c r="B94" s="77" t="s">
        <v>376</v>
      </c>
      <c r="C94" s="176">
        <f>C95</f>
        <v>71</v>
      </c>
      <c r="D94" s="176">
        <f>D95</f>
        <v>37.2</v>
      </c>
      <c r="E94" s="31">
        <f t="shared" si="0"/>
        <v>52.3943661971831</v>
      </c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</row>
    <row r="95" spans="1:80" ht="77.25" hidden="1">
      <c r="A95" s="165" t="s">
        <v>375</v>
      </c>
      <c r="B95" s="80" t="s">
        <v>377</v>
      </c>
      <c r="C95" s="177">
        <f>'Райбюд. '!C79</f>
        <v>71</v>
      </c>
      <c r="D95" s="177">
        <f>'Райбюд. '!D79</f>
        <v>37.2</v>
      </c>
      <c r="E95" s="29">
        <f t="shared" si="0"/>
        <v>52.3943661971831</v>
      </c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</row>
    <row r="96" spans="1:80" ht="39">
      <c r="A96" s="163" t="s">
        <v>378</v>
      </c>
      <c r="B96" s="77" t="s">
        <v>379</v>
      </c>
      <c r="C96" s="176">
        <f>C97+C99+C98</f>
        <v>26</v>
      </c>
      <c r="D96" s="176">
        <f>D97+D99+D98</f>
        <v>1.2</v>
      </c>
      <c r="E96" s="31">
        <f t="shared" si="0"/>
        <v>4.615384615384615</v>
      </c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</row>
    <row r="97" spans="1:80" ht="77.25" hidden="1">
      <c r="A97" s="165" t="s">
        <v>380</v>
      </c>
      <c r="B97" s="80" t="s">
        <v>381</v>
      </c>
      <c r="C97" s="177">
        <f>'Райбюд. '!C81</f>
        <v>0</v>
      </c>
      <c r="D97" s="177">
        <f>'Райбюд. '!D81</f>
        <v>0</v>
      </c>
      <c r="E97" s="29" t="e">
        <f t="shared" si="0"/>
        <v>#DIV/0!</v>
      </c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</row>
    <row r="98" spans="1:80" ht="63.75">
      <c r="A98" s="82" t="s">
        <v>485</v>
      </c>
      <c r="B98" s="83" t="s">
        <v>486</v>
      </c>
      <c r="C98" s="177">
        <f>'Райбюд. '!C82</f>
        <v>26</v>
      </c>
      <c r="D98" s="177">
        <f>'Райбюд. '!D82</f>
        <v>1.2</v>
      </c>
      <c r="E98" s="29">
        <f t="shared" si="0"/>
        <v>4.615384615384615</v>
      </c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  <c r="BZ98" s="67"/>
      <c r="CA98" s="67"/>
      <c r="CB98" s="67"/>
    </row>
    <row r="99" spans="1:80" ht="51.75" hidden="1">
      <c r="A99" s="165" t="s">
        <v>382</v>
      </c>
      <c r="B99" s="80" t="s">
        <v>383</v>
      </c>
      <c r="C99" s="177">
        <f>'Райбюд. '!C83</f>
        <v>0</v>
      </c>
      <c r="D99" s="177">
        <f>'Райбюд. '!D83</f>
        <v>0</v>
      </c>
      <c r="E99" s="29" t="e">
        <f t="shared" si="0"/>
        <v>#DIV/0!</v>
      </c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  <c r="BZ99" s="67"/>
      <c r="CA99" s="67"/>
      <c r="CB99" s="67"/>
    </row>
    <row r="100" spans="1:80" ht="51.75">
      <c r="A100" s="163" t="s">
        <v>384</v>
      </c>
      <c r="B100" s="77" t="s">
        <v>385</v>
      </c>
      <c r="C100" s="176">
        <f>C101+C102</f>
        <v>28</v>
      </c>
      <c r="D100" s="176">
        <f>D101+D102</f>
        <v>0.7</v>
      </c>
      <c r="E100" s="31">
        <f t="shared" si="0"/>
        <v>2.5</v>
      </c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</row>
    <row r="101" spans="1:80" ht="60">
      <c r="A101" s="84" t="s">
        <v>487</v>
      </c>
      <c r="B101" s="83" t="s">
        <v>488</v>
      </c>
      <c r="C101" s="177">
        <f>'Райбюд. '!C85</f>
        <v>28</v>
      </c>
      <c r="D101" s="177">
        <f>'Райбюд. '!D85</f>
        <v>0.7</v>
      </c>
      <c r="E101" s="29">
        <f t="shared" si="0"/>
        <v>2.5</v>
      </c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</row>
    <row r="102" spans="1:80" ht="64.5" hidden="1">
      <c r="A102" s="165" t="s">
        <v>386</v>
      </c>
      <c r="B102" s="80" t="s">
        <v>387</v>
      </c>
      <c r="C102" s="177">
        <f>'Райбюд. '!C86</f>
        <v>0</v>
      </c>
      <c r="D102" s="177">
        <f>'Райбюд. '!D86</f>
        <v>0</v>
      </c>
      <c r="E102" s="29">
        <v>0</v>
      </c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</row>
    <row r="103" spans="1:80" ht="36" hidden="1">
      <c r="A103" s="85" t="s">
        <v>489</v>
      </c>
      <c r="B103" s="86" t="s">
        <v>490</v>
      </c>
      <c r="C103" s="176">
        <f>C104</f>
        <v>0</v>
      </c>
      <c r="D103" s="176">
        <f>D104</f>
        <v>0</v>
      </c>
      <c r="E103" s="31" t="e">
        <f t="shared" si="0"/>
        <v>#DIV/0!</v>
      </c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</row>
    <row r="104" spans="1:80" ht="48" hidden="1">
      <c r="A104" s="84" t="s">
        <v>491</v>
      </c>
      <c r="B104" s="87" t="s">
        <v>492</v>
      </c>
      <c r="C104" s="177">
        <f>'Райбюд. '!C88</f>
        <v>0</v>
      </c>
      <c r="D104" s="177">
        <f>'Райбюд. '!D88</f>
        <v>0</v>
      </c>
      <c r="E104" s="29" t="e">
        <f t="shared" si="0"/>
        <v>#DIV/0!</v>
      </c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  <c r="BZ104" s="67"/>
      <c r="CA104" s="67"/>
      <c r="CB104" s="67"/>
    </row>
    <row r="105" spans="1:80" ht="51.75">
      <c r="A105" s="163" t="s">
        <v>388</v>
      </c>
      <c r="B105" s="77" t="s">
        <v>389</v>
      </c>
      <c r="C105" s="176">
        <f>C106+C107</f>
        <v>18</v>
      </c>
      <c r="D105" s="176">
        <f>D106+D107</f>
        <v>9</v>
      </c>
      <c r="E105" s="31">
        <f t="shared" si="0"/>
        <v>50</v>
      </c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  <c r="BZ105" s="67"/>
      <c r="CA105" s="67"/>
      <c r="CB105" s="67"/>
    </row>
    <row r="106" spans="1:80" ht="90" hidden="1">
      <c r="A106" s="165" t="s">
        <v>403</v>
      </c>
      <c r="B106" s="80" t="s">
        <v>402</v>
      </c>
      <c r="C106" s="177">
        <f>'Райбюд. '!C90</f>
        <v>0</v>
      </c>
      <c r="D106" s="177">
        <f>'Райбюд. '!D90</f>
        <v>0</v>
      </c>
      <c r="E106" s="29" t="e">
        <f t="shared" si="0"/>
        <v>#DIV/0!</v>
      </c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</row>
    <row r="107" spans="1:80" ht="60.75">
      <c r="A107" s="81" t="s">
        <v>521</v>
      </c>
      <c r="B107" s="80" t="s">
        <v>522</v>
      </c>
      <c r="C107" s="177">
        <f>'Райбюд. '!C91</f>
        <v>18</v>
      </c>
      <c r="D107" s="177">
        <f>'Райбюд. '!D91</f>
        <v>9</v>
      </c>
      <c r="E107" s="29">
        <f t="shared" si="0"/>
        <v>50</v>
      </c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</row>
    <row r="108" spans="1:80" ht="51.75">
      <c r="A108" s="163" t="s">
        <v>404</v>
      </c>
      <c r="B108" s="77" t="s">
        <v>405</v>
      </c>
      <c r="C108" s="176">
        <f>C109+C110</f>
        <v>36</v>
      </c>
      <c r="D108" s="176">
        <f>D109+D110</f>
        <v>0.9</v>
      </c>
      <c r="E108" s="31">
        <f t="shared" si="0"/>
        <v>2.5</v>
      </c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</row>
    <row r="109" spans="1:80" ht="90">
      <c r="A109" s="165" t="s">
        <v>407</v>
      </c>
      <c r="B109" s="80" t="s">
        <v>406</v>
      </c>
      <c r="C109" s="177">
        <f>'Райбюд. '!C93</f>
        <v>18</v>
      </c>
      <c r="D109" s="177">
        <f>'Райбюд. '!D93</f>
        <v>0.9</v>
      </c>
      <c r="E109" s="29">
        <f t="shared" si="0"/>
        <v>5</v>
      </c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</row>
    <row r="110" spans="1:80" ht="72.75">
      <c r="A110" s="52" t="s">
        <v>46</v>
      </c>
      <c r="B110" s="14" t="s">
        <v>62</v>
      </c>
      <c r="C110" s="177">
        <f>'Райбюд. '!C94</f>
        <v>18</v>
      </c>
      <c r="D110" s="177">
        <f>'Райбюд. '!D94</f>
        <v>0</v>
      </c>
      <c r="E110" s="29">
        <f t="shared" si="0"/>
        <v>0</v>
      </c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</row>
    <row r="111" spans="1:80" ht="48.75">
      <c r="A111" s="76" t="s">
        <v>25</v>
      </c>
      <c r="B111" s="77" t="s">
        <v>26</v>
      </c>
      <c r="C111" s="176">
        <f>C112</f>
        <v>13</v>
      </c>
      <c r="D111" s="176">
        <f>D112</f>
        <v>1.2</v>
      </c>
      <c r="E111" s="31">
        <f t="shared" si="0"/>
        <v>9.23076923076923</v>
      </c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</row>
    <row r="112" spans="1:80" ht="60.75">
      <c r="A112" s="81" t="s">
        <v>24</v>
      </c>
      <c r="B112" s="80" t="s">
        <v>27</v>
      </c>
      <c r="C112" s="177">
        <f>'Райбюд. '!C96</f>
        <v>13</v>
      </c>
      <c r="D112" s="177">
        <f>'Райбюд. '!D96</f>
        <v>1.2</v>
      </c>
      <c r="E112" s="29">
        <f t="shared" si="0"/>
        <v>9.23076923076923</v>
      </c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</row>
    <row r="113" spans="1:80" ht="39">
      <c r="A113" s="163" t="s">
        <v>390</v>
      </c>
      <c r="B113" s="77" t="s">
        <v>391</v>
      </c>
      <c r="C113" s="176">
        <f>C114</f>
        <v>55</v>
      </c>
      <c r="D113" s="176">
        <f>D114</f>
        <v>29.8</v>
      </c>
      <c r="E113" s="31">
        <f t="shared" si="0"/>
        <v>54.18181818181819</v>
      </c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</row>
    <row r="114" spans="1:80" ht="64.5">
      <c r="A114" s="165" t="s">
        <v>392</v>
      </c>
      <c r="B114" s="80" t="s">
        <v>408</v>
      </c>
      <c r="C114" s="177">
        <f>'Райбюд. '!C98</f>
        <v>55</v>
      </c>
      <c r="D114" s="177">
        <f>'Райбюд. '!D98</f>
        <v>29.8</v>
      </c>
      <c r="E114" s="29">
        <f t="shared" si="0"/>
        <v>54.18181818181819</v>
      </c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</row>
    <row r="115" spans="1:80" ht="51.75">
      <c r="A115" s="163" t="s">
        <v>409</v>
      </c>
      <c r="B115" s="77" t="s">
        <v>410</v>
      </c>
      <c r="C115" s="176">
        <f>C116+C117</f>
        <v>49</v>
      </c>
      <c r="D115" s="176">
        <f>D116+D117</f>
        <v>27</v>
      </c>
      <c r="E115" s="31">
        <f t="shared" si="0"/>
        <v>55.10204081632652</v>
      </c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</row>
    <row r="116" spans="1:80" ht="64.5">
      <c r="A116" s="165" t="s">
        <v>411</v>
      </c>
      <c r="B116" s="80" t="s">
        <v>412</v>
      </c>
      <c r="C116" s="177">
        <f>'Райбюд. '!C100</f>
        <v>48</v>
      </c>
      <c r="D116" s="177">
        <f>'Райбюд. '!D100</f>
        <v>27</v>
      </c>
      <c r="E116" s="29">
        <f t="shared" si="0"/>
        <v>56.25</v>
      </c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</row>
    <row r="117" spans="1:80" ht="60.75">
      <c r="A117" s="81" t="s">
        <v>411</v>
      </c>
      <c r="B117" s="80" t="s">
        <v>493</v>
      </c>
      <c r="C117" s="177">
        <f>'Райбюд. '!C101</f>
        <v>1</v>
      </c>
      <c r="D117" s="177">
        <f>'Райбюд. '!D101</f>
        <v>0</v>
      </c>
      <c r="E117" s="29">
        <f t="shared" si="0"/>
        <v>0</v>
      </c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</row>
    <row r="118" spans="1:80" ht="24.75">
      <c r="A118" s="30" t="s">
        <v>10</v>
      </c>
      <c r="B118" s="13" t="s">
        <v>11</v>
      </c>
      <c r="C118" s="176">
        <f>C120+C119</f>
        <v>4</v>
      </c>
      <c r="D118" s="176">
        <f>D120+D119</f>
        <v>2</v>
      </c>
      <c r="E118" s="31">
        <f t="shared" si="0"/>
        <v>50</v>
      </c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</row>
    <row r="119" spans="1:80" ht="36.75" hidden="1">
      <c r="A119" s="52" t="s">
        <v>9</v>
      </c>
      <c r="B119" s="14" t="s">
        <v>49</v>
      </c>
      <c r="C119" s="177">
        <f>'Райбюд. '!C120</f>
        <v>2</v>
      </c>
      <c r="D119" s="177">
        <f>'Райбюд. '!D120</f>
        <v>0</v>
      </c>
      <c r="E119" s="29">
        <f t="shared" si="0"/>
        <v>0</v>
      </c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</row>
    <row r="120" spans="1:80" ht="36.75">
      <c r="A120" s="30" t="s">
        <v>9</v>
      </c>
      <c r="B120" s="12" t="s">
        <v>12</v>
      </c>
      <c r="C120" s="177">
        <f>'Свод с.п.'!C52</f>
        <v>2</v>
      </c>
      <c r="D120" s="177">
        <f>'Свод с.п.'!D52</f>
        <v>2</v>
      </c>
      <c r="E120" s="29">
        <f t="shared" si="0"/>
        <v>100</v>
      </c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</row>
    <row r="121" spans="1:80" ht="90.75" customHeight="1" hidden="1">
      <c r="A121" s="162" t="s">
        <v>393</v>
      </c>
      <c r="B121" s="77" t="s">
        <v>394</v>
      </c>
      <c r="C121" s="176">
        <f>C122+C124</f>
        <v>0</v>
      </c>
      <c r="D121" s="176">
        <f>D122+D124</f>
        <v>0</v>
      </c>
      <c r="E121" s="31" t="e">
        <f t="shared" si="0"/>
        <v>#DIV/0!</v>
      </c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</row>
    <row r="122" spans="1:80" ht="36.75" hidden="1">
      <c r="A122" s="18" t="s">
        <v>447</v>
      </c>
      <c r="B122" s="12" t="s">
        <v>448</v>
      </c>
      <c r="C122" s="177">
        <f>C123</f>
        <v>0</v>
      </c>
      <c r="D122" s="177">
        <f>D123</f>
        <v>0</v>
      </c>
      <c r="E122" s="29" t="e">
        <f t="shared" si="0"/>
        <v>#DIV/0!</v>
      </c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</row>
    <row r="123" spans="1:80" ht="48.75" hidden="1">
      <c r="A123" s="18" t="s">
        <v>449</v>
      </c>
      <c r="B123" s="12" t="s">
        <v>450</v>
      </c>
      <c r="C123" s="177">
        <f>'Свод с.п.'!C55</f>
        <v>0</v>
      </c>
      <c r="D123" s="177">
        <f>'Свод с.п.'!D55</f>
        <v>0</v>
      </c>
      <c r="E123" s="29" t="e">
        <f t="shared" si="0"/>
        <v>#DIV/0!</v>
      </c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</row>
    <row r="124" spans="1:80" ht="60" hidden="1">
      <c r="A124" s="33" t="s">
        <v>447</v>
      </c>
      <c r="B124" s="12" t="s">
        <v>448</v>
      </c>
      <c r="C124" s="177">
        <f>C125</f>
        <v>0</v>
      </c>
      <c r="D124" s="177">
        <f>D125</f>
        <v>0</v>
      </c>
      <c r="E124" s="29" t="e">
        <f t="shared" si="0"/>
        <v>#DIV/0!</v>
      </c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</row>
    <row r="125" spans="1:80" ht="53.25" customHeight="1" hidden="1">
      <c r="A125" s="33" t="s">
        <v>447</v>
      </c>
      <c r="B125" s="12" t="s">
        <v>75</v>
      </c>
      <c r="C125" s="177">
        <f>'Райбюд. '!C107</f>
        <v>0</v>
      </c>
      <c r="D125" s="177">
        <f>'Райбюд. '!D107</f>
        <v>0</v>
      </c>
      <c r="E125" s="29" t="e">
        <f t="shared" si="0"/>
        <v>#DIV/0!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</row>
    <row r="126" spans="1:80" ht="15.75">
      <c r="A126" s="162" t="s">
        <v>414</v>
      </c>
      <c r="B126" s="24" t="s">
        <v>397</v>
      </c>
      <c r="C126" s="176">
        <f>C127+C129+C131</f>
        <v>224</v>
      </c>
      <c r="D126" s="176">
        <f>D127+D129+D131</f>
        <v>142.1</v>
      </c>
      <c r="E126" s="31">
        <f aca="true" t="shared" si="1" ref="E126:E198">D126/C126*100</f>
        <v>63.4375</v>
      </c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</row>
    <row r="127" spans="1:80" ht="60" hidden="1">
      <c r="A127" s="91" t="s">
        <v>0</v>
      </c>
      <c r="B127" s="90" t="s">
        <v>523</v>
      </c>
      <c r="C127" s="176">
        <f>C128</f>
        <v>196</v>
      </c>
      <c r="D127" s="176">
        <f>D128</f>
        <v>142.1</v>
      </c>
      <c r="E127" s="31">
        <f t="shared" si="1"/>
        <v>72.5</v>
      </c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</row>
    <row r="128" spans="1:80" ht="72">
      <c r="A128" s="84" t="s">
        <v>88</v>
      </c>
      <c r="B128" s="166" t="s">
        <v>87</v>
      </c>
      <c r="C128" s="177">
        <f>'Свод с.п.'!C54</f>
        <v>196</v>
      </c>
      <c r="D128" s="177">
        <f>'Свод с.п.'!D54</f>
        <v>142.1</v>
      </c>
      <c r="E128" s="29">
        <f t="shared" si="1"/>
        <v>72.5</v>
      </c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</row>
    <row r="129" spans="1:80" ht="60.75" hidden="1">
      <c r="A129" s="17" t="s">
        <v>519</v>
      </c>
      <c r="B129" s="13" t="s">
        <v>517</v>
      </c>
      <c r="C129" s="176">
        <f>C130</f>
        <v>0</v>
      </c>
      <c r="D129" s="176">
        <f>D130</f>
        <v>0</v>
      </c>
      <c r="E129" s="31" t="e">
        <f t="shared" si="1"/>
        <v>#DIV/0!</v>
      </c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</row>
    <row r="130" spans="1:80" ht="36.75" hidden="1">
      <c r="A130" s="18" t="s">
        <v>520</v>
      </c>
      <c r="B130" s="12" t="s">
        <v>518</v>
      </c>
      <c r="C130" s="177">
        <f>'Свод с.п.'!C58</f>
        <v>0</v>
      </c>
      <c r="D130" s="177">
        <f>'Свод с.п.'!D58</f>
        <v>0</v>
      </c>
      <c r="E130" s="29" t="e">
        <f t="shared" si="1"/>
        <v>#DIV/0!</v>
      </c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</row>
    <row r="131" spans="1:80" ht="48.75">
      <c r="A131" s="19" t="s">
        <v>482</v>
      </c>
      <c r="B131" s="24" t="s">
        <v>399</v>
      </c>
      <c r="C131" s="176">
        <f>C133+C134+C137+C138+C132+C136+C135</f>
        <v>28</v>
      </c>
      <c r="D131" s="176">
        <f>D133+D134+D137+D138+D132+D136+D135</f>
        <v>0</v>
      </c>
      <c r="E131" s="31">
        <f t="shared" si="1"/>
        <v>0</v>
      </c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</row>
    <row r="132" spans="1:80" ht="48.75" hidden="1">
      <c r="A132" s="20" t="s">
        <v>444</v>
      </c>
      <c r="B132" s="80" t="s">
        <v>494</v>
      </c>
      <c r="C132" s="177">
        <f>'Райбюд. '!C112</f>
        <v>0</v>
      </c>
      <c r="D132" s="177">
        <f>'Райбюд. '!D112</f>
        <v>0</v>
      </c>
      <c r="E132" s="29">
        <v>0</v>
      </c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</row>
    <row r="133" spans="1:80" ht="51.75">
      <c r="A133" s="167" t="s">
        <v>444</v>
      </c>
      <c r="B133" s="80" t="s">
        <v>400</v>
      </c>
      <c r="C133" s="177">
        <f>'Райбюд. '!C113+'Свод с.п.'!C60</f>
        <v>28</v>
      </c>
      <c r="D133" s="177">
        <f>'Райбюд. '!D113+'Свод с.п.'!D60</f>
        <v>0</v>
      </c>
      <c r="E133" s="29">
        <f t="shared" si="1"/>
        <v>0</v>
      </c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</row>
    <row r="134" spans="1:80" ht="39.75" customHeight="1" hidden="1">
      <c r="A134" s="167" t="s">
        <v>446</v>
      </c>
      <c r="B134" s="80" t="s">
        <v>415</v>
      </c>
      <c r="C134" s="177">
        <f>'Райбюд. '!C114</f>
        <v>0</v>
      </c>
      <c r="D134" s="177">
        <f>'Райбюд. '!D114</f>
        <v>0</v>
      </c>
      <c r="E134" s="29" t="e">
        <f t="shared" si="1"/>
        <v>#DIV/0!</v>
      </c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</row>
    <row r="135" spans="1:80" ht="39.75" customHeight="1" hidden="1">
      <c r="A135" s="20" t="s">
        <v>446</v>
      </c>
      <c r="B135" s="80" t="s">
        <v>28</v>
      </c>
      <c r="C135" s="177">
        <f>'Райбюд. '!C115</f>
        <v>0</v>
      </c>
      <c r="D135" s="177">
        <f>'Райбюд. '!D115</f>
        <v>0</v>
      </c>
      <c r="E135" s="29" t="e">
        <f>D135/C135*100</f>
        <v>#DIV/0!</v>
      </c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</row>
    <row r="136" spans="1:80" ht="39.75" customHeight="1" hidden="1">
      <c r="A136" s="20" t="s">
        <v>446</v>
      </c>
      <c r="B136" s="80" t="s">
        <v>495</v>
      </c>
      <c r="C136" s="177">
        <f>'Райбюд. '!C116</f>
        <v>0</v>
      </c>
      <c r="D136" s="177">
        <f>'Райбюд. '!D116</f>
        <v>0</v>
      </c>
      <c r="E136" s="29" t="e">
        <f t="shared" si="1"/>
        <v>#DIV/0!</v>
      </c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</row>
    <row r="137" spans="1:80" ht="36.75" customHeight="1" hidden="1">
      <c r="A137" s="167" t="s">
        <v>446</v>
      </c>
      <c r="B137" s="80" t="s">
        <v>416</v>
      </c>
      <c r="C137" s="177">
        <f>'Райбюд. '!C117</f>
        <v>0</v>
      </c>
      <c r="D137" s="177">
        <f>'Райбюд. '!D117</f>
        <v>0</v>
      </c>
      <c r="E137" s="29" t="e">
        <f t="shared" si="1"/>
        <v>#DIV/0!</v>
      </c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</row>
    <row r="138" spans="1:80" ht="64.5" hidden="1">
      <c r="A138" s="167" t="s">
        <v>445</v>
      </c>
      <c r="B138" s="80" t="s">
        <v>401</v>
      </c>
      <c r="C138" s="177">
        <f>'Райбюд. '!C118</f>
        <v>0</v>
      </c>
      <c r="D138" s="177">
        <f>'Райбюд. '!D118</f>
        <v>0</v>
      </c>
      <c r="E138" s="29">
        <v>0</v>
      </c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</row>
    <row r="139" spans="1:80" ht="24" customHeight="1">
      <c r="A139" s="8" t="s">
        <v>451</v>
      </c>
      <c r="B139" s="23" t="s">
        <v>452</v>
      </c>
      <c r="C139" s="176">
        <f>C140+C143</f>
        <v>0</v>
      </c>
      <c r="D139" s="176">
        <f>D140+D143</f>
        <v>0.4</v>
      </c>
      <c r="E139" s="31">
        <v>0</v>
      </c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</row>
    <row r="140" spans="1:80" ht="21" customHeight="1" hidden="1">
      <c r="A140" s="8" t="s">
        <v>453</v>
      </c>
      <c r="B140" s="23" t="s">
        <v>455</v>
      </c>
      <c r="C140" s="176">
        <f>C141+C142</f>
        <v>0</v>
      </c>
      <c r="D140" s="176">
        <f>D141+D142</f>
        <v>0</v>
      </c>
      <c r="E140" s="31">
        <v>0</v>
      </c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</row>
    <row r="141" spans="1:80" ht="36" customHeight="1" hidden="1">
      <c r="A141" s="52" t="s">
        <v>42</v>
      </c>
      <c r="B141" s="14" t="s">
        <v>43</v>
      </c>
      <c r="C141" s="177">
        <f>'Райбюд. '!C123</f>
        <v>0</v>
      </c>
      <c r="D141" s="177">
        <f>'Райбюд. '!D123</f>
        <v>0</v>
      </c>
      <c r="E141" s="29">
        <v>0</v>
      </c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</row>
    <row r="142" spans="1:80" ht="30" customHeight="1" hidden="1">
      <c r="A142" s="11" t="s">
        <v>454</v>
      </c>
      <c r="B142" s="14" t="s">
        <v>456</v>
      </c>
      <c r="C142" s="177">
        <f>'Свод с.п.'!C63</f>
        <v>0</v>
      </c>
      <c r="D142" s="177">
        <f>'Свод с.п.'!D63</f>
        <v>0</v>
      </c>
      <c r="E142" s="29">
        <v>0</v>
      </c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</row>
    <row r="143" spans="1:80" ht="30" customHeight="1">
      <c r="A143" s="11" t="s">
        <v>142</v>
      </c>
      <c r="B143" s="14" t="s">
        <v>143</v>
      </c>
      <c r="C143" s="177">
        <f>'Свод с.п.'!C64</f>
        <v>0</v>
      </c>
      <c r="D143" s="177">
        <f>'Свод с.п.'!D64</f>
        <v>0.4</v>
      </c>
      <c r="E143" s="29">
        <v>0</v>
      </c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</row>
    <row r="144" spans="1:80" ht="15.75">
      <c r="A144" s="161" t="s">
        <v>219</v>
      </c>
      <c r="B144" s="13" t="s">
        <v>231</v>
      </c>
      <c r="C144" s="176">
        <f>C145+C263</f>
        <v>560469.6000000001</v>
      </c>
      <c r="D144" s="176">
        <f>D145+D263</f>
        <v>73154.9</v>
      </c>
      <c r="E144" s="31">
        <f t="shared" si="1"/>
        <v>13.052429605459418</v>
      </c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</row>
    <row r="145" spans="1:80" ht="26.25">
      <c r="A145" s="161" t="s">
        <v>232</v>
      </c>
      <c r="B145" s="13" t="s">
        <v>233</v>
      </c>
      <c r="C145" s="176">
        <f>C146+C155+C200+C235+C260+C252</f>
        <v>560469.6000000001</v>
      </c>
      <c r="D145" s="176">
        <f>D146+D155+D200+D235+D260+D252+D257</f>
        <v>73159.4</v>
      </c>
      <c r="E145" s="31">
        <f t="shared" si="1"/>
        <v>13.053232503600547</v>
      </c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</row>
    <row r="146" spans="1:80" ht="15.75">
      <c r="A146" s="161" t="s">
        <v>322</v>
      </c>
      <c r="B146" s="13" t="s">
        <v>304</v>
      </c>
      <c r="C146" s="176">
        <f>C147+C149</f>
        <v>21490</v>
      </c>
      <c r="D146" s="176">
        <f>D147+D149</f>
        <v>5372.5</v>
      </c>
      <c r="E146" s="31">
        <f t="shared" si="1"/>
        <v>25</v>
      </c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</row>
    <row r="147" spans="1:80" ht="15.75">
      <c r="A147" s="161" t="s">
        <v>187</v>
      </c>
      <c r="B147" s="13" t="s">
        <v>323</v>
      </c>
      <c r="C147" s="176">
        <f>C148</f>
        <v>21490</v>
      </c>
      <c r="D147" s="176">
        <f>D148</f>
        <v>5372.5</v>
      </c>
      <c r="E147" s="31">
        <f t="shared" si="1"/>
        <v>25</v>
      </c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  <c r="BZ147" s="67"/>
      <c r="CA147" s="67"/>
      <c r="CB147" s="67"/>
    </row>
    <row r="148" spans="1:80" ht="24.75">
      <c r="A148" s="20" t="s">
        <v>363</v>
      </c>
      <c r="B148" s="25" t="s">
        <v>302</v>
      </c>
      <c r="C148" s="177">
        <f>'Свод с.п.'!C69</f>
        <v>21490</v>
      </c>
      <c r="D148" s="177">
        <f>'Свод с.п.'!D69</f>
        <v>5372.5</v>
      </c>
      <c r="E148" s="29">
        <f t="shared" si="1"/>
        <v>25</v>
      </c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</row>
    <row r="149" spans="1:80" ht="24.75" hidden="1">
      <c r="A149" s="19" t="s">
        <v>458</v>
      </c>
      <c r="B149" s="24" t="s">
        <v>460</v>
      </c>
      <c r="C149" s="176">
        <f>C154+C150+C151+C152+C153</f>
        <v>0</v>
      </c>
      <c r="D149" s="176">
        <f>D154+D150+D151+D152+D153</f>
        <v>0</v>
      </c>
      <c r="E149" s="31" t="e">
        <f t="shared" si="1"/>
        <v>#DIV/0!</v>
      </c>
      <c r="F149" s="168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</row>
    <row r="150" spans="1:80" ht="24" hidden="1">
      <c r="A150" s="54" t="s">
        <v>497</v>
      </c>
      <c r="B150" s="83" t="s">
        <v>498</v>
      </c>
      <c r="C150" s="177">
        <f>'Райбюд. '!C128</f>
        <v>0</v>
      </c>
      <c r="D150" s="177">
        <f>'Райбюд. '!D128</f>
        <v>0</v>
      </c>
      <c r="E150" s="29" t="e">
        <f t="shared" si="1"/>
        <v>#DIV/0!</v>
      </c>
      <c r="F150" s="168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</row>
    <row r="151" spans="1:80" ht="24" hidden="1">
      <c r="A151" s="54" t="s">
        <v>499</v>
      </c>
      <c r="B151" s="83" t="s">
        <v>498</v>
      </c>
      <c r="C151" s="177">
        <f>'Райбюд. '!C129</f>
        <v>0</v>
      </c>
      <c r="D151" s="177">
        <f>'Райбюд. '!D129</f>
        <v>0</v>
      </c>
      <c r="E151" s="29" t="e">
        <f t="shared" si="1"/>
        <v>#DIV/0!</v>
      </c>
      <c r="F151" s="168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</row>
    <row r="152" spans="1:80" ht="24" hidden="1">
      <c r="A152" s="54" t="s">
        <v>500</v>
      </c>
      <c r="B152" s="83" t="s">
        <v>498</v>
      </c>
      <c r="C152" s="177">
        <f>'Райбюд. '!C130</f>
        <v>0</v>
      </c>
      <c r="D152" s="177">
        <f>'Райбюд. '!D130</f>
        <v>0</v>
      </c>
      <c r="E152" s="29" t="e">
        <f t="shared" si="1"/>
        <v>#DIV/0!</v>
      </c>
      <c r="F152" s="168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</row>
    <row r="153" spans="1:80" ht="24" hidden="1">
      <c r="A153" s="54" t="s">
        <v>500</v>
      </c>
      <c r="B153" s="83" t="s">
        <v>498</v>
      </c>
      <c r="C153" s="177">
        <f>'Райбюд. '!C131</f>
        <v>0</v>
      </c>
      <c r="D153" s="177">
        <f>'Райбюд. '!D131</f>
        <v>0</v>
      </c>
      <c r="E153" s="29" t="e">
        <f t="shared" si="1"/>
        <v>#DIV/0!</v>
      </c>
      <c r="F153" s="168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</row>
    <row r="154" spans="1:80" ht="24.75" hidden="1">
      <c r="A154" s="20" t="s">
        <v>457</v>
      </c>
      <c r="B154" s="25" t="s">
        <v>459</v>
      </c>
      <c r="C154" s="177">
        <f>'Свод с.п.'!C71</f>
        <v>0</v>
      </c>
      <c r="D154" s="177">
        <f>'Свод с.п.'!D71</f>
        <v>0</v>
      </c>
      <c r="E154" s="29" t="e">
        <f t="shared" si="1"/>
        <v>#DIV/0!</v>
      </c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</row>
    <row r="155" spans="1:80" ht="26.25">
      <c r="A155" s="161" t="s">
        <v>470</v>
      </c>
      <c r="B155" s="13" t="s">
        <v>313</v>
      </c>
      <c r="C155" s="176">
        <f>C156+C166+C174+C184+C170+C177+C164+C172+C182+C168</f>
        <v>273502.8</v>
      </c>
      <c r="D155" s="176">
        <f>D156+D166+D174+D184+D170+D177+D164+D172+D182+D168</f>
        <v>15151.199999999999</v>
      </c>
      <c r="E155" s="31">
        <f t="shared" si="1"/>
        <v>5.5396873450655715</v>
      </c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</row>
    <row r="156" spans="1:80" ht="51.75">
      <c r="A156" s="161" t="s">
        <v>324</v>
      </c>
      <c r="B156" s="13" t="s">
        <v>305</v>
      </c>
      <c r="C156" s="176">
        <f>C157</f>
        <v>34136</v>
      </c>
      <c r="D156" s="176">
        <f>D157</f>
        <v>2715</v>
      </c>
      <c r="E156" s="31">
        <f t="shared" si="1"/>
        <v>7.953480196859621</v>
      </c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</row>
    <row r="157" spans="1:80" ht="51.75">
      <c r="A157" s="57" t="s">
        <v>293</v>
      </c>
      <c r="B157" s="12" t="s">
        <v>325</v>
      </c>
      <c r="C157" s="177">
        <f>'Райбюд. '!C134</f>
        <v>34136</v>
      </c>
      <c r="D157" s="177">
        <f>'Райбюд. '!D134</f>
        <v>2715</v>
      </c>
      <c r="E157" s="29">
        <f t="shared" si="1"/>
        <v>7.953480196859621</v>
      </c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</row>
    <row r="158" spans="1:80" ht="26.25" hidden="1">
      <c r="A158" s="161" t="s">
        <v>417</v>
      </c>
      <c r="B158" s="13" t="s">
        <v>418</v>
      </c>
      <c r="C158" s="176" t="e">
        <f>C159</f>
        <v>#REF!</v>
      </c>
      <c r="D158" s="176" t="e">
        <f>D159</f>
        <v>#REF!</v>
      </c>
      <c r="E158" s="31" t="e">
        <f t="shared" si="1"/>
        <v>#REF!</v>
      </c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</row>
    <row r="159" spans="1:80" ht="26.25" hidden="1">
      <c r="A159" s="57" t="s">
        <v>420</v>
      </c>
      <c r="B159" s="12" t="s">
        <v>419</v>
      </c>
      <c r="C159" s="177" t="e">
        <f>'Райбюд. '!#REF!</f>
        <v>#REF!</v>
      </c>
      <c r="D159" s="177" t="e">
        <f>'Райбюд. '!#REF!</f>
        <v>#REF!</v>
      </c>
      <c r="E159" s="29" t="e">
        <f t="shared" si="1"/>
        <v>#REF!</v>
      </c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</row>
    <row r="160" spans="1:80" ht="39" hidden="1">
      <c r="A160" s="161" t="s">
        <v>422</v>
      </c>
      <c r="B160" s="13" t="s">
        <v>421</v>
      </c>
      <c r="C160" s="176" t="e">
        <f>C161</f>
        <v>#REF!</v>
      </c>
      <c r="D160" s="176" t="e">
        <f>D161</f>
        <v>#REF!</v>
      </c>
      <c r="E160" s="31" t="e">
        <f t="shared" si="1"/>
        <v>#REF!</v>
      </c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</row>
    <row r="161" spans="1:80" ht="39" hidden="1">
      <c r="A161" s="57" t="s">
        <v>423</v>
      </c>
      <c r="B161" s="12" t="s">
        <v>481</v>
      </c>
      <c r="C161" s="177" t="e">
        <f>'Райбюд. '!#REF!</f>
        <v>#REF!</v>
      </c>
      <c r="D161" s="177" t="e">
        <f>'Райбюд. '!#REF!</f>
        <v>#REF!</v>
      </c>
      <c r="E161" s="29" t="e">
        <f t="shared" si="1"/>
        <v>#REF!</v>
      </c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</row>
    <row r="162" spans="1:80" ht="26.25" hidden="1">
      <c r="A162" s="161" t="s">
        <v>326</v>
      </c>
      <c r="B162" s="13" t="s">
        <v>327</v>
      </c>
      <c r="C162" s="176" t="e">
        <f>C163</f>
        <v>#REF!</v>
      </c>
      <c r="D162" s="176" t="e">
        <f>D163</f>
        <v>#REF!</v>
      </c>
      <c r="E162" s="31" t="e">
        <f t="shared" si="1"/>
        <v>#REF!</v>
      </c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</row>
    <row r="163" spans="1:80" ht="39" customHeight="1" hidden="1">
      <c r="A163" s="57" t="s">
        <v>328</v>
      </c>
      <c r="B163" s="12" t="s">
        <v>329</v>
      </c>
      <c r="C163" s="177" t="e">
        <f>'Райбюд. '!#REF!</f>
        <v>#REF!</v>
      </c>
      <c r="D163" s="177" t="e">
        <f>'Райбюд. '!#REF!</f>
        <v>#REF!</v>
      </c>
      <c r="E163" s="29" t="e">
        <f t="shared" si="1"/>
        <v>#REF!</v>
      </c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</row>
    <row r="164" spans="1:80" ht="39" customHeight="1">
      <c r="A164" s="143" t="s">
        <v>130</v>
      </c>
      <c r="B164" s="13" t="s">
        <v>131</v>
      </c>
      <c r="C164" s="176">
        <f>C165</f>
        <v>1387.5</v>
      </c>
      <c r="D164" s="176">
        <f>D165</f>
        <v>0</v>
      </c>
      <c r="E164" s="31">
        <f t="shared" si="1"/>
        <v>0</v>
      </c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</row>
    <row r="165" spans="1:80" ht="39" customHeight="1">
      <c r="A165" s="55" t="s">
        <v>130</v>
      </c>
      <c r="B165" s="12" t="s">
        <v>132</v>
      </c>
      <c r="C165" s="177">
        <f>'Райбюд. '!C136</f>
        <v>1387.5</v>
      </c>
      <c r="D165" s="177">
        <f>'Райбюд. '!D136</f>
        <v>0</v>
      </c>
      <c r="E165" s="29">
        <f t="shared" si="1"/>
        <v>0</v>
      </c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</row>
    <row r="166" spans="1:80" ht="47.25" customHeight="1">
      <c r="A166" s="98" t="s">
        <v>1</v>
      </c>
      <c r="B166" s="99" t="s">
        <v>3</v>
      </c>
      <c r="C166" s="176">
        <f>C167</f>
        <v>6008.1</v>
      </c>
      <c r="D166" s="176">
        <f>D167</f>
        <v>1311.8</v>
      </c>
      <c r="E166" s="31">
        <f t="shared" si="1"/>
        <v>21.833857625538855</v>
      </c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</row>
    <row r="167" spans="1:80" ht="41.25" customHeight="1">
      <c r="A167" s="100" t="s">
        <v>2</v>
      </c>
      <c r="B167" s="101" t="s">
        <v>4</v>
      </c>
      <c r="C167" s="177">
        <f>'Райбюд. '!C138</f>
        <v>6008.1</v>
      </c>
      <c r="D167" s="177">
        <f>'Райбюд. '!D138</f>
        <v>1311.8</v>
      </c>
      <c r="E167" s="29">
        <f t="shared" si="1"/>
        <v>21.833857625538855</v>
      </c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  <c r="BZ167" s="67"/>
      <c r="CA167" s="67"/>
      <c r="CB167" s="67"/>
    </row>
    <row r="168" spans="1:80" ht="41.25" customHeight="1">
      <c r="A168" s="43" t="s">
        <v>462</v>
      </c>
      <c r="B168" s="24" t="s">
        <v>463</v>
      </c>
      <c r="C168" s="176">
        <f>C169</f>
        <v>1385.1</v>
      </c>
      <c r="D168" s="176">
        <f>D169</f>
        <v>0</v>
      </c>
      <c r="E168" s="31">
        <f t="shared" si="1"/>
        <v>0</v>
      </c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</row>
    <row r="169" spans="1:80" ht="41.25" customHeight="1">
      <c r="A169" s="44" t="s">
        <v>464</v>
      </c>
      <c r="B169" s="25" t="s">
        <v>465</v>
      </c>
      <c r="C169" s="177">
        <f>'Свод с.п.'!C74</f>
        <v>1385.1</v>
      </c>
      <c r="D169" s="177">
        <f>'Свод с.п.'!D74</f>
        <v>0</v>
      </c>
      <c r="E169" s="29">
        <f t="shared" si="1"/>
        <v>0</v>
      </c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</row>
    <row r="170" spans="1:80" ht="24.75" customHeight="1">
      <c r="A170" s="144" t="s">
        <v>133</v>
      </c>
      <c r="B170" s="13" t="s">
        <v>134</v>
      </c>
      <c r="C170" s="176">
        <f>C171</f>
        <v>71640</v>
      </c>
      <c r="D170" s="176">
        <f>D171</f>
        <v>0</v>
      </c>
      <c r="E170" s="31">
        <f t="shared" si="1"/>
        <v>0</v>
      </c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</row>
    <row r="171" spans="1:80" ht="25.5">
      <c r="A171" s="100" t="s">
        <v>133</v>
      </c>
      <c r="B171" s="12" t="s">
        <v>135</v>
      </c>
      <c r="C171" s="177">
        <f>'Райбюд. '!C140</f>
        <v>71640</v>
      </c>
      <c r="D171" s="177">
        <f>'Райбюд. '!D140</f>
        <v>0</v>
      </c>
      <c r="E171" s="29">
        <f t="shared" si="1"/>
        <v>0</v>
      </c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</row>
    <row r="172" spans="1:80" ht="38.25">
      <c r="A172" s="146" t="s">
        <v>136</v>
      </c>
      <c r="B172" s="99" t="s">
        <v>137</v>
      </c>
      <c r="C172" s="176">
        <f>C173</f>
        <v>302.4</v>
      </c>
      <c r="D172" s="176">
        <f>D173</f>
        <v>302.4</v>
      </c>
      <c r="E172" s="29">
        <f t="shared" si="1"/>
        <v>100</v>
      </c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</row>
    <row r="173" spans="1:80" ht="38.25">
      <c r="A173" s="145" t="s">
        <v>136</v>
      </c>
      <c r="B173" s="101" t="s">
        <v>138</v>
      </c>
      <c r="C173" s="177">
        <f>'Райбюд. '!C142</f>
        <v>302.4</v>
      </c>
      <c r="D173" s="177">
        <f>'Райбюд. '!D142</f>
        <v>302.4</v>
      </c>
      <c r="E173" s="29">
        <f t="shared" si="1"/>
        <v>100</v>
      </c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</row>
    <row r="174" spans="1:80" ht="26.25" hidden="1">
      <c r="A174" s="161" t="s">
        <v>330</v>
      </c>
      <c r="B174" s="13" t="s">
        <v>331</v>
      </c>
      <c r="C174" s="176">
        <f>C175+C176</f>
        <v>0</v>
      </c>
      <c r="D174" s="176">
        <f>D175+D176</f>
        <v>0</v>
      </c>
      <c r="E174" s="29" t="e">
        <f t="shared" si="1"/>
        <v>#DIV/0!</v>
      </c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</row>
    <row r="175" spans="1:80" ht="36" hidden="1">
      <c r="A175" s="54" t="s">
        <v>63</v>
      </c>
      <c r="B175" s="12" t="s">
        <v>332</v>
      </c>
      <c r="C175" s="177">
        <f>'Райбюд. '!C144</f>
        <v>0</v>
      </c>
      <c r="D175" s="177">
        <f>'Райбюд. '!D144</f>
        <v>0</v>
      </c>
      <c r="E175" s="29" t="e">
        <f t="shared" si="1"/>
        <v>#DIV/0!</v>
      </c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</row>
    <row r="176" spans="1:80" ht="15.75" hidden="1">
      <c r="A176" s="54"/>
      <c r="B176" s="12" t="s">
        <v>332</v>
      </c>
      <c r="C176" s="177">
        <f>'Райбюд. '!C145</f>
        <v>0</v>
      </c>
      <c r="D176" s="177">
        <f>'Райбюд. '!D145</f>
        <v>0</v>
      </c>
      <c r="E176" s="29" t="e">
        <f t="shared" si="1"/>
        <v>#DIV/0!</v>
      </c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</row>
    <row r="177" spans="1:80" ht="48.75" customHeight="1" hidden="1">
      <c r="A177" s="43" t="s">
        <v>365</v>
      </c>
      <c r="B177" s="24" t="s">
        <v>301</v>
      </c>
      <c r="C177" s="176">
        <f>C178+C179+C180+C181</f>
        <v>0</v>
      </c>
      <c r="D177" s="176">
        <f>D178+D179+D180+D181</f>
        <v>0</v>
      </c>
      <c r="E177" s="29" t="e">
        <f t="shared" si="1"/>
        <v>#DIV/0!</v>
      </c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</row>
    <row r="178" spans="1:80" ht="30" hidden="1">
      <c r="A178" s="33" t="s">
        <v>461</v>
      </c>
      <c r="B178" s="25" t="s">
        <v>366</v>
      </c>
      <c r="C178" s="177">
        <f>'Свод с.п.'!C76</f>
        <v>0</v>
      </c>
      <c r="D178" s="177">
        <f>'Свод с.п.'!D76</f>
        <v>0</v>
      </c>
      <c r="E178" s="29" t="e">
        <f t="shared" si="1"/>
        <v>#DIV/0!</v>
      </c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</row>
    <row r="179" spans="1:80" ht="15.75" hidden="1">
      <c r="A179" s="57"/>
      <c r="B179" s="12"/>
      <c r="C179" s="177"/>
      <c r="D179" s="177"/>
      <c r="E179" s="29" t="e">
        <f t="shared" si="1"/>
        <v>#DIV/0!</v>
      </c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</row>
    <row r="180" spans="1:80" ht="15.75" hidden="1">
      <c r="A180" s="57"/>
      <c r="B180" s="12"/>
      <c r="C180" s="177"/>
      <c r="D180" s="177"/>
      <c r="E180" s="29" t="e">
        <f t="shared" si="1"/>
        <v>#DIV/0!</v>
      </c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</row>
    <row r="181" spans="1:80" ht="37.5" customHeight="1" hidden="1">
      <c r="A181" s="57"/>
      <c r="B181" s="12"/>
      <c r="C181" s="177"/>
      <c r="D181" s="177"/>
      <c r="E181" s="29" t="e">
        <f t="shared" si="1"/>
        <v>#DIV/0!</v>
      </c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</row>
    <row r="182" spans="1:80" ht="37.5" customHeight="1">
      <c r="A182" s="91" t="s">
        <v>139</v>
      </c>
      <c r="B182" s="13" t="s">
        <v>140</v>
      </c>
      <c r="C182" s="176">
        <f>C183</f>
        <v>98913.7</v>
      </c>
      <c r="D182" s="176">
        <f>D183</f>
        <v>0</v>
      </c>
      <c r="E182" s="29">
        <f t="shared" si="1"/>
        <v>0</v>
      </c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</row>
    <row r="183" spans="1:80" ht="37.5" customHeight="1">
      <c r="A183" s="54" t="s">
        <v>139</v>
      </c>
      <c r="B183" s="12" t="s">
        <v>141</v>
      </c>
      <c r="C183" s="177">
        <f>'Райбюд. '!C147</f>
        <v>98913.7</v>
      </c>
      <c r="D183" s="177">
        <f>'Райбюд. '!D147</f>
        <v>0</v>
      </c>
      <c r="E183" s="29">
        <f t="shared" si="1"/>
        <v>0</v>
      </c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</row>
    <row r="184" spans="1:80" ht="15.75">
      <c r="A184" s="161" t="s">
        <v>225</v>
      </c>
      <c r="B184" s="13" t="s">
        <v>311</v>
      </c>
      <c r="C184" s="176">
        <f>C185+C187+C188+C189+C190+C191+C193+C194+C195+C196+C198+C197+C199+C186+C192</f>
        <v>59730</v>
      </c>
      <c r="D184" s="176">
        <f>D185+D187+D188+D189+D190+D191+D193+D194+D195+D196+D198+D197+D199+D192+D186</f>
        <v>10821.999999999998</v>
      </c>
      <c r="E184" s="31">
        <f t="shared" si="1"/>
        <v>18.11819856018751</v>
      </c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</row>
    <row r="185" spans="1:80" ht="24">
      <c r="A185" s="56" t="s">
        <v>93</v>
      </c>
      <c r="B185" s="12" t="s">
        <v>307</v>
      </c>
      <c r="C185" s="177">
        <f>'Райбюд. '!C149</f>
        <v>34983</v>
      </c>
      <c r="D185" s="177">
        <f>'Райбюд. '!D149</f>
        <v>8745.8</v>
      </c>
      <c r="E185" s="29">
        <f t="shared" si="1"/>
        <v>25.00014292656433</v>
      </c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</row>
    <row r="186" spans="1:80" ht="36">
      <c r="A186" s="56" t="s">
        <v>125</v>
      </c>
      <c r="B186" s="12" t="s">
        <v>307</v>
      </c>
      <c r="C186" s="177">
        <f>'Райбюд. '!C150</f>
        <v>1097</v>
      </c>
      <c r="D186" s="177">
        <f>'Райбюд. '!D150</f>
        <v>519.5</v>
      </c>
      <c r="E186" s="29">
        <f t="shared" si="1"/>
        <v>47.35642661804923</v>
      </c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</row>
    <row r="187" spans="1:80" ht="24.75">
      <c r="A187" s="52" t="s">
        <v>94</v>
      </c>
      <c r="B187" s="12" t="s">
        <v>307</v>
      </c>
      <c r="C187" s="177">
        <f>'Райбюд. '!C151</f>
        <v>1357.4</v>
      </c>
      <c r="D187" s="177">
        <f>'Райбюд. '!D151</f>
        <v>0</v>
      </c>
      <c r="E187" s="29">
        <f t="shared" si="1"/>
        <v>0</v>
      </c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</row>
    <row r="188" spans="1:80" ht="39">
      <c r="A188" s="57" t="s">
        <v>126</v>
      </c>
      <c r="B188" s="12" t="s">
        <v>307</v>
      </c>
      <c r="C188" s="177">
        <f>'Райбюд. '!C152</f>
        <v>8250</v>
      </c>
      <c r="D188" s="177">
        <f>'Райбюд. '!D152</f>
        <v>0</v>
      </c>
      <c r="E188" s="29">
        <f t="shared" si="1"/>
        <v>0</v>
      </c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  <c r="BZ188" s="67"/>
      <c r="CA188" s="67"/>
      <c r="CB188" s="67"/>
    </row>
    <row r="189" spans="1:80" ht="24.75">
      <c r="A189" s="52" t="s">
        <v>51</v>
      </c>
      <c r="B189" s="12" t="s">
        <v>307</v>
      </c>
      <c r="C189" s="177">
        <f>'Райбюд. '!C153</f>
        <v>6111.3</v>
      </c>
      <c r="D189" s="177">
        <f>'Райбюд. '!D153</f>
        <v>394</v>
      </c>
      <c r="E189" s="29">
        <f t="shared" si="1"/>
        <v>6.447073454093237</v>
      </c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</row>
    <row r="190" spans="1:80" ht="36.75" customHeight="1" hidden="1">
      <c r="A190" s="56" t="s">
        <v>52</v>
      </c>
      <c r="B190" s="12" t="s">
        <v>307</v>
      </c>
      <c r="C190" s="177">
        <f>'Райбюд. '!C154</f>
        <v>0</v>
      </c>
      <c r="D190" s="177">
        <f>'Райбюд. '!D154</f>
        <v>0</v>
      </c>
      <c r="E190" s="29" t="e">
        <f t="shared" si="1"/>
        <v>#DIV/0!</v>
      </c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</row>
    <row r="191" spans="1:80" ht="84.75">
      <c r="A191" s="52" t="s">
        <v>53</v>
      </c>
      <c r="B191" s="12" t="s">
        <v>307</v>
      </c>
      <c r="C191" s="177">
        <f>'Райбюд. '!C155</f>
        <v>963.6</v>
      </c>
      <c r="D191" s="177">
        <f>'Райбюд. '!D155</f>
        <v>0</v>
      </c>
      <c r="E191" s="29">
        <f t="shared" si="1"/>
        <v>0</v>
      </c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</row>
    <row r="192" spans="1:80" ht="48">
      <c r="A192" s="55" t="s">
        <v>127</v>
      </c>
      <c r="B192" s="12" t="s">
        <v>307</v>
      </c>
      <c r="C192" s="178">
        <f>'Райбюд. '!C156</f>
        <v>4956.2</v>
      </c>
      <c r="D192" s="177">
        <f>'Райбюд. '!D156</f>
        <v>1126.3</v>
      </c>
      <c r="E192" s="29">
        <f t="shared" si="1"/>
        <v>22.72507162745652</v>
      </c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</row>
    <row r="193" spans="1:80" ht="48.75" hidden="1">
      <c r="A193" s="52" t="s">
        <v>30</v>
      </c>
      <c r="B193" s="12" t="s">
        <v>307</v>
      </c>
      <c r="C193" s="177">
        <f>'Райбюд. '!C157</f>
        <v>0</v>
      </c>
      <c r="D193" s="177">
        <f>'Райбюд. '!D157</f>
        <v>0</v>
      </c>
      <c r="E193" s="29" t="e">
        <f t="shared" si="1"/>
        <v>#DIV/0!</v>
      </c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</row>
    <row r="194" spans="1:80" ht="60.75" hidden="1">
      <c r="A194" s="52" t="s">
        <v>54</v>
      </c>
      <c r="B194" s="12" t="s">
        <v>307</v>
      </c>
      <c r="C194" s="177">
        <f>'Райбюд. '!C158</f>
        <v>0</v>
      </c>
      <c r="D194" s="177">
        <f>'Райбюд. '!D158</f>
        <v>0</v>
      </c>
      <c r="E194" s="29" t="e">
        <f t="shared" si="1"/>
        <v>#DIV/0!</v>
      </c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</row>
    <row r="195" spans="1:80" ht="48.75" hidden="1">
      <c r="A195" s="52" t="s">
        <v>55</v>
      </c>
      <c r="B195" s="87" t="s">
        <v>307</v>
      </c>
      <c r="C195" s="177">
        <f>'Райбюд. '!C159</f>
        <v>0</v>
      </c>
      <c r="D195" s="177">
        <f>'Райбюд. '!D159</f>
        <v>0</v>
      </c>
      <c r="E195" s="29" t="e">
        <f t="shared" si="1"/>
        <v>#DIV/0!</v>
      </c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</row>
    <row r="196" spans="1:80" ht="36.75" hidden="1">
      <c r="A196" s="52" t="s">
        <v>56</v>
      </c>
      <c r="B196" s="87" t="s">
        <v>307</v>
      </c>
      <c r="C196" s="177"/>
      <c r="D196" s="177">
        <v>0</v>
      </c>
      <c r="E196" s="29" t="e">
        <f t="shared" si="1"/>
        <v>#DIV/0!</v>
      </c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</row>
    <row r="197" spans="1:80" ht="36.75">
      <c r="A197" s="52" t="s">
        <v>248</v>
      </c>
      <c r="B197" s="87" t="s">
        <v>307</v>
      </c>
      <c r="C197" s="177">
        <f>'Райбюд. '!C161</f>
        <v>2011.5</v>
      </c>
      <c r="D197" s="177">
        <f>'Райбюд. '!D161</f>
        <v>36.4</v>
      </c>
      <c r="E197" s="29">
        <f t="shared" si="1"/>
        <v>1.8095948297290578</v>
      </c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</row>
    <row r="198" spans="1:80" ht="48.75" hidden="1">
      <c r="A198" s="52" t="s">
        <v>57</v>
      </c>
      <c r="B198" s="87" t="s">
        <v>307</v>
      </c>
      <c r="C198" s="177">
        <f>'Райбюд. '!C162</f>
        <v>0</v>
      </c>
      <c r="D198" s="177">
        <f>'Райбюд. '!D162</f>
        <v>0</v>
      </c>
      <c r="E198" s="29" t="e">
        <f t="shared" si="1"/>
        <v>#DIV/0!</v>
      </c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</row>
    <row r="199" spans="1:80" ht="24.75" hidden="1">
      <c r="A199" s="18" t="s">
        <v>59</v>
      </c>
      <c r="B199" s="87" t="s">
        <v>119</v>
      </c>
      <c r="C199" s="177">
        <f>'Свод с.п.'!C78</f>
        <v>0</v>
      </c>
      <c r="D199" s="177">
        <f>'Свод с.п.'!D78</f>
        <v>0</v>
      </c>
      <c r="E199" s="29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</row>
    <row r="200" spans="1:80" ht="26.25">
      <c r="A200" s="161" t="s">
        <v>237</v>
      </c>
      <c r="B200" s="13" t="s">
        <v>300</v>
      </c>
      <c r="C200" s="176">
        <f>C201+C203+C222+C225+C229+C231+C233+C227</f>
        <v>238228.00000000003</v>
      </c>
      <c r="D200" s="176">
        <f>D201+D203+D222+D225+D229+D231+D233+D227</f>
        <v>47643.49999999999</v>
      </c>
      <c r="E200" s="31">
        <f aca="true" t="shared" si="2" ref="E200:E265">D200/C200*100</f>
        <v>19.99911849152912</v>
      </c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</row>
    <row r="201" spans="1:80" ht="39">
      <c r="A201" s="161" t="s">
        <v>333</v>
      </c>
      <c r="B201" s="13" t="s">
        <v>334</v>
      </c>
      <c r="C201" s="176">
        <f>C202</f>
        <v>9208.7</v>
      </c>
      <c r="D201" s="176">
        <f>D202</f>
        <v>3731.5</v>
      </c>
      <c r="E201" s="31">
        <f t="shared" si="2"/>
        <v>40.52146339874249</v>
      </c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</row>
    <row r="202" spans="1:80" ht="90">
      <c r="A202" s="57" t="s">
        <v>335</v>
      </c>
      <c r="B202" s="14" t="s">
        <v>309</v>
      </c>
      <c r="C202" s="177">
        <f>'Райбюд. '!C165</f>
        <v>9208.7</v>
      </c>
      <c r="D202" s="177">
        <f>'Райбюд. '!D165</f>
        <v>3731.5</v>
      </c>
      <c r="E202" s="29">
        <f t="shared" si="2"/>
        <v>40.52146339874249</v>
      </c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</row>
    <row r="203" spans="1:80" ht="26.25">
      <c r="A203" s="161" t="s">
        <v>244</v>
      </c>
      <c r="B203" s="13" t="s">
        <v>336</v>
      </c>
      <c r="C203" s="176">
        <f>C204+C206+C207+C208+C209+C210+C211+C212+C213+C214+C215+C218+C219+C221+C205+C220+C216+C217</f>
        <v>217380.6</v>
      </c>
      <c r="D203" s="176">
        <f>D204+D206+D207+D208+D209+D210+D211+D212+D213+D214+D215+D218+D219+D221+D205+D220+D216+D217</f>
        <v>41869.399999999994</v>
      </c>
      <c r="E203" s="31">
        <f t="shared" si="2"/>
        <v>19.260872405357237</v>
      </c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</row>
    <row r="204" spans="1:80" ht="39">
      <c r="A204" s="57" t="s">
        <v>275</v>
      </c>
      <c r="B204" s="14" t="s">
        <v>290</v>
      </c>
      <c r="C204" s="177">
        <f>'Райбюд. '!C167</f>
        <v>16369.5</v>
      </c>
      <c r="D204" s="177">
        <f>'Райбюд. '!D167</f>
        <v>3330</v>
      </c>
      <c r="E204" s="29">
        <f t="shared" si="2"/>
        <v>20.342710528727206</v>
      </c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</row>
    <row r="205" spans="1:80" ht="51.75">
      <c r="A205" s="57" t="s">
        <v>276</v>
      </c>
      <c r="B205" s="14" t="s">
        <v>290</v>
      </c>
      <c r="C205" s="177">
        <f>'Райбюд. '!C168</f>
        <v>183664.1</v>
      </c>
      <c r="D205" s="177">
        <f>'Райбюд. '!D168</f>
        <v>34514.1</v>
      </c>
      <c r="E205" s="29">
        <f t="shared" si="2"/>
        <v>18.79196859919821</v>
      </c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</row>
    <row r="206" spans="1:80" ht="39">
      <c r="A206" s="57" t="s">
        <v>97</v>
      </c>
      <c r="B206" s="14" t="s">
        <v>290</v>
      </c>
      <c r="C206" s="177">
        <f>'Райбюд. '!C169</f>
        <v>10121.9</v>
      </c>
      <c r="D206" s="177">
        <f>'Райбюд. '!D169</f>
        <v>2266.9</v>
      </c>
      <c r="E206" s="29">
        <f t="shared" si="2"/>
        <v>22.395992847192723</v>
      </c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</row>
    <row r="207" spans="1:80" ht="38.25" hidden="1">
      <c r="A207" s="128" t="s">
        <v>246</v>
      </c>
      <c r="B207" s="14" t="s">
        <v>290</v>
      </c>
      <c r="C207" s="177">
        <f>'Райбюд. '!C170</f>
        <v>0</v>
      </c>
      <c r="D207" s="177">
        <f>'Райбюд. '!D170</f>
        <v>0</v>
      </c>
      <c r="E207" s="29" t="e">
        <f t="shared" si="2"/>
        <v>#DIV/0!</v>
      </c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</row>
    <row r="208" spans="1:80" ht="51.75">
      <c r="A208" s="57" t="s">
        <v>289</v>
      </c>
      <c r="B208" s="14" t="s">
        <v>290</v>
      </c>
      <c r="C208" s="177">
        <f>'Райбюд. '!C171</f>
        <v>547</v>
      </c>
      <c r="D208" s="177">
        <f>'Райбюд. '!D171</f>
        <v>511.3</v>
      </c>
      <c r="E208" s="29">
        <f t="shared" si="2"/>
        <v>93.47349177330896</v>
      </c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</row>
    <row r="209" spans="1:80" ht="77.25">
      <c r="A209" s="57" t="s">
        <v>337</v>
      </c>
      <c r="B209" s="14" t="s">
        <v>290</v>
      </c>
      <c r="C209" s="177">
        <f>'Райбюд. '!C172</f>
        <v>929.8</v>
      </c>
      <c r="D209" s="177">
        <f>'Райбюд. '!D172</f>
        <v>95.7</v>
      </c>
      <c r="E209" s="29">
        <f t="shared" si="2"/>
        <v>10.292536029253602</v>
      </c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</row>
    <row r="210" spans="1:80" ht="64.5">
      <c r="A210" s="57" t="s">
        <v>98</v>
      </c>
      <c r="B210" s="14" t="s">
        <v>290</v>
      </c>
      <c r="C210" s="177">
        <f>'Райбюд. '!C173</f>
        <v>22.7</v>
      </c>
      <c r="D210" s="177">
        <f>'Райбюд. '!D173</f>
        <v>5</v>
      </c>
      <c r="E210" s="29">
        <f t="shared" si="2"/>
        <v>22.026431718061676</v>
      </c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  <c r="BZ210" s="67"/>
      <c r="CA210" s="67"/>
      <c r="CB210" s="67"/>
    </row>
    <row r="211" spans="1:80" ht="64.5">
      <c r="A211" s="57" t="s">
        <v>291</v>
      </c>
      <c r="B211" s="14" t="s">
        <v>290</v>
      </c>
      <c r="C211" s="177">
        <f>'Райбюд. '!C174</f>
        <v>2865.6</v>
      </c>
      <c r="D211" s="177">
        <f>'Райбюд. '!D174</f>
        <v>96.4</v>
      </c>
      <c r="E211" s="29">
        <f t="shared" si="2"/>
        <v>3.364042434394193</v>
      </c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</row>
    <row r="212" spans="1:80" ht="38.25">
      <c r="A212" s="125" t="s">
        <v>99</v>
      </c>
      <c r="B212" s="14" t="s">
        <v>290</v>
      </c>
      <c r="C212" s="177">
        <f>'Райбюд. '!C175</f>
        <v>387.6</v>
      </c>
      <c r="D212" s="177">
        <f>'Райбюд. '!D175</f>
        <v>96.9</v>
      </c>
      <c r="E212" s="29">
        <f t="shared" si="2"/>
        <v>25</v>
      </c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</row>
    <row r="213" spans="1:80" ht="38.25">
      <c r="A213" s="129" t="s">
        <v>339</v>
      </c>
      <c r="B213" s="14" t="s">
        <v>338</v>
      </c>
      <c r="C213" s="177">
        <f>'Райбюд. '!C176</f>
        <v>368.6</v>
      </c>
      <c r="D213" s="177">
        <f>'Райбюд. '!D176</f>
        <v>92.1</v>
      </c>
      <c r="E213" s="29">
        <f t="shared" si="2"/>
        <v>24.986435160065106</v>
      </c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</row>
    <row r="214" spans="1:80" ht="51.75">
      <c r="A214" s="57" t="s">
        <v>100</v>
      </c>
      <c r="B214" s="14" t="s">
        <v>338</v>
      </c>
      <c r="C214" s="177">
        <f>'Райбюд. '!C177</f>
        <v>591.5</v>
      </c>
      <c r="D214" s="177">
        <f>'Райбюд. '!D177</f>
        <v>147.9</v>
      </c>
      <c r="E214" s="29">
        <f t="shared" si="2"/>
        <v>25.00422654268808</v>
      </c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</row>
    <row r="215" spans="1:80" ht="51.75">
      <c r="A215" s="57" t="s">
        <v>95</v>
      </c>
      <c r="B215" s="14" t="s">
        <v>290</v>
      </c>
      <c r="C215" s="177">
        <f>'Райбюд. '!C178</f>
        <v>143.5</v>
      </c>
      <c r="D215" s="177">
        <f>'Райбюд. '!D178</f>
        <v>143.5</v>
      </c>
      <c r="E215" s="29">
        <f t="shared" si="2"/>
        <v>100</v>
      </c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</row>
    <row r="216" spans="1:80" ht="51">
      <c r="A216" s="58" t="s">
        <v>58</v>
      </c>
      <c r="B216" s="14" t="s">
        <v>290</v>
      </c>
      <c r="C216" s="177">
        <f>'Райбюд. '!C179</f>
        <v>0.9</v>
      </c>
      <c r="D216" s="177">
        <f>'Райбюд. '!D179</f>
        <v>0</v>
      </c>
      <c r="E216" s="29">
        <f t="shared" si="2"/>
        <v>0</v>
      </c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</row>
    <row r="217" spans="1:80" ht="39">
      <c r="A217" s="126" t="s">
        <v>101</v>
      </c>
      <c r="B217" s="14" t="s">
        <v>290</v>
      </c>
      <c r="C217" s="177">
        <f>'Райбюд. '!C180</f>
        <v>139.2</v>
      </c>
      <c r="D217" s="177">
        <f>'Райбюд. '!D180</f>
        <v>0</v>
      </c>
      <c r="E217" s="29">
        <f t="shared" si="2"/>
        <v>0</v>
      </c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</row>
    <row r="218" spans="1:80" ht="51">
      <c r="A218" s="130" t="s">
        <v>102</v>
      </c>
      <c r="B218" s="14" t="s">
        <v>340</v>
      </c>
      <c r="C218" s="177">
        <f>'Райбюд. '!C181</f>
        <v>20</v>
      </c>
      <c r="D218" s="177">
        <f>'Райбюд. '!D181</f>
        <v>20</v>
      </c>
      <c r="E218" s="29">
        <f t="shared" si="2"/>
        <v>100</v>
      </c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</row>
    <row r="219" spans="1:80" ht="25.5">
      <c r="A219" s="58" t="s">
        <v>96</v>
      </c>
      <c r="B219" s="14" t="s">
        <v>290</v>
      </c>
      <c r="C219" s="177">
        <f>'Райбюд. '!C182</f>
        <v>825.8</v>
      </c>
      <c r="D219" s="177">
        <f>'Райбюд. '!D182</f>
        <v>206.4</v>
      </c>
      <c r="E219" s="29">
        <f t="shared" si="2"/>
        <v>24.993945265197386</v>
      </c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</row>
    <row r="220" spans="1:80" ht="28.5" customHeight="1">
      <c r="A220" s="44" t="s">
        <v>60</v>
      </c>
      <c r="B220" s="25" t="s">
        <v>297</v>
      </c>
      <c r="C220" s="177">
        <f>'Свод с.п.'!C81</f>
        <v>330</v>
      </c>
      <c r="D220" s="177">
        <f>'Свод с.п.'!D81</f>
        <v>330</v>
      </c>
      <c r="E220" s="29">
        <f t="shared" si="2"/>
        <v>100</v>
      </c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</row>
    <row r="221" spans="1:80" ht="45">
      <c r="A221" s="44" t="s">
        <v>368</v>
      </c>
      <c r="B221" s="25" t="s">
        <v>297</v>
      </c>
      <c r="C221" s="177">
        <f>'Свод с.п.'!C82</f>
        <v>52.9</v>
      </c>
      <c r="D221" s="177">
        <f>'Свод с.п.'!D82</f>
        <v>13.2</v>
      </c>
      <c r="E221" s="29">
        <f t="shared" si="2"/>
        <v>24.95274102079395</v>
      </c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</row>
    <row r="222" spans="1:80" ht="38.25">
      <c r="A222" s="169" t="s">
        <v>341</v>
      </c>
      <c r="B222" s="23" t="s">
        <v>342</v>
      </c>
      <c r="C222" s="176">
        <f>C223+C224</f>
        <v>8118.299999999999</v>
      </c>
      <c r="D222" s="176">
        <f>D223+D224</f>
        <v>1448.4</v>
      </c>
      <c r="E222" s="31">
        <f t="shared" si="2"/>
        <v>17.841173644728578</v>
      </c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</row>
    <row r="223" spans="1:80" ht="15.75">
      <c r="A223" s="57" t="s">
        <v>343</v>
      </c>
      <c r="B223" s="14" t="s">
        <v>310</v>
      </c>
      <c r="C223" s="177">
        <f>'Райбюд. '!C184</f>
        <v>6060.4</v>
      </c>
      <c r="D223" s="177">
        <f>'Райбюд. '!D184</f>
        <v>1129.4</v>
      </c>
      <c r="E223" s="29">
        <f t="shared" si="2"/>
        <v>18.63573361494291</v>
      </c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</row>
    <row r="224" spans="1:80" ht="33.75" customHeight="1">
      <c r="A224" s="57" t="s">
        <v>344</v>
      </c>
      <c r="B224" s="14" t="s">
        <v>310</v>
      </c>
      <c r="C224" s="177">
        <f>'Райбюд. '!C185</f>
        <v>2057.9</v>
      </c>
      <c r="D224" s="177">
        <f>'Райбюд. '!D185</f>
        <v>319</v>
      </c>
      <c r="E224" s="29">
        <f t="shared" si="2"/>
        <v>15.50123912726566</v>
      </c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</row>
    <row r="225" spans="1:80" ht="51.75">
      <c r="A225" s="170" t="s">
        <v>345</v>
      </c>
      <c r="B225" s="23" t="s">
        <v>346</v>
      </c>
      <c r="C225" s="176">
        <f>C226</f>
        <v>841.2</v>
      </c>
      <c r="D225" s="176">
        <f>D226</f>
        <v>25</v>
      </c>
      <c r="E225" s="31">
        <f t="shared" si="2"/>
        <v>2.971944840703756</v>
      </c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</row>
    <row r="226" spans="1:80" ht="38.25">
      <c r="A226" s="171" t="s">
        <v>292</v>
      </c>
      <c r="B226" s="14" t="s">
        <v>308</v>
      </c>
      <c r="C226" s="177">
        <f>'Райбюд. '!C187</f>
        <v>841.2</v>
      </c>
      <c r="D226" s="177">
        <f>'Райбюд. '!D187</f>
        <v>25</v>
      </c>
      <c r="E226" s="29">
        <f t="shared" si="2"/>
        <v>2.971944840703756</v>
      </c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</row>
    <row r="227" spans="1:80" ht="36">
      <c r="A227" s="106" t="s">
        <v>31</v>
      </c>
      <c r="B227" s="23" t="s">
        <v>32</v>
      </c>
      <c r="C227" s="176">
        <f>C228</f>
        <v>2.8</v>
      </c>
      <c r="D227" s="176">
        <f>D228</f>
        <v>0</v>
      </c>
      <c r="E227" s="31">
        <f t="shared" si="2"/>
        <v>0</v>
      </c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</row>
    <row r="228" spans="1:80" ht="36">
      <c r="A228" s="105" t="s">
        <v>34</v>
      </c>
      <c r="B228" s="14" t="s">
        <v>33</v>
      </c>
      <c r="C228" s="177">
        <f>'Райбюд. '!C189</f>
        <v>2.8</v>
      </c>
      <c r="D228" s="177">
        <f>'Райбюд. '!D189</f>
        <v>0</v>
      </c>
      <c r="E228" s="29">
        <f t="shared" si="2"/>
        <v>0</v>
      </c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</row>
    <row r="229" spans="1:80" ht="24.75">
      <c r="A229" s="19" t="s">
        <v>369</v>
      </c>
      <c r="B229" s="24" t="s">
        <v>299</v>
      </c>
      <c r="C229" s="176">
        <f>C230</f>
        <v>2091.2</v>
      </c>
      <c r="D229" s="176">
        <f>D230</f>
        <v>299.2</v>
      </c>
      <c r="E229" s="31">
        <f t="shared" si="2"/>
        <v>14.307574598316759</v>
      </c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</row>
    <row r="230" spans="1:80" ht="24.75">
      <c r="A230" s="20" t="s">
        <v>269</v>
      </c>
      <c r="B230" s="25" t="s">
        <v>372</v>
      </c>
      <c r="C230" s="177">
        <f>'Свод с.п.'!C84</f>
        <v>2091.2</v>
      </c>
      <c r="D230" s="177">
        <f>'Свод с.п.'!D84</f>
        <v>299.2</v>
      </c>
      <c r="E230" s="29">
        <f t="shared" si="2"/>
        <v>14.307574598316759</v>
      </c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</row>
    <row r="231" spans="1:80" ht="25.5" hidden="1">
      <c r="A231" s="172" t="s">
        <v>347</v>
      </c>
      <c r="B231" s="23" t="s">
        <v>348</v>
      </c>
      <c r="C231" s="176">
        <f>C232</f>
        <v>0</v>
      </c>
      <c r="D231" s="176">
        <f>D232</f>
        <v>0</v>
      </c>
      <c r="E231" s="31" t="e">
        <f t="shared" si="2"/>
        <v>#DIV/0!</v>
      </c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</row>
    <row r="232" spans="1:80" ht="25.5" hidden="1">
      <c r="A232" s="171" t="s">
        <v>349</v>
      </c>
      <c r="B232" s="14" t="s">
        <v>350</v>
      </c>
      <c r="C232" s="177">
        <f>'Райбюд. '!C191</f>
        <v>0</v>
      </c>
      <c r="D232" s="177">
        <f>'Райбюд. '!D191</f>
        <v>0</v>
      </c>
      <c r="E232" s="29" t="e">
        <f t="shared" si="2"/>
        <v>#DIV/0!</v>
      </c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</row>
    <row r="233" spans="1:80" ht="25.5">
      <c r="A233" s="172" t="s">
        <v>351</v>
      </c>
      <c r="B233" s="23" t="s">
        <v>352</v>
      </c>
      <c r="C233" s="176">
        <f>C234</f>
        <v>585.2</v>
      </c>
      <c r="D233" s="176">
        <f>D234</f>
        <v>270</v>
      </c>
      <c r="E233" s="31">
        <f t="shared" si="2"/>
        <v>46.13807245386192</v>
      </c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</row>
    <row r="234" spans="1:80" ht="39">
      <c r="A234" s="57" t="s">
        <v>353</v>
      </c>
      <c r="B234" s="12" t="s">
        <v>355</v>
      </c>
      <c r="C234" s="177">
        <f>'Райбюд. '!C193</f>
        <v>585.2</v>
      </c>
      <c r="D234" s="177">
        <f>'Райбюд. '!D193</f>
        <v>270</v>
      </c>
      <c r="E234" s="29">
        <f t="shared" si="2"/>
        <v>46.13807245386192</v>
      </c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</row>
    <row r="235" spans="1:80" ht="15.75">
      <c r="A235" s="53" t="s">
        <v>150</v>
      </c>
      <c r="B235" s="13" t="s">
        <v>306</v>
      </c>
      <c r="C235" s="176">
        <f>C238+C244+C240</f>
        <v>19024.8</v>
      </c>
      <c r="D235" s="176">
        <f>D238+D244+D240</f>
        <v>4888.6</v>
      </c>
      <c r="E235" s="31">
        <f t="shared" si="2"/>
        <v>25.695933728606875</v>
      </c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</row>
    <row r="236" spans="1:80" ht="36" hidden="1">
      <c r="A236" s="91" t="s">
        <v>5</v>
      </c>
      <c r="B236" s="99" t="s">
        <v>8</v>
      </c>
      <c r="C236" s="176" t="e">
        <f>C237</f>
        <v>#REF!</v>
      </c>
      <c r="D236" s="176" t="e">
        <f>D237</f>
        <v>#REF!</v>
      </c>
      <c r="E236" s="31" t="e">
        <f t="shared" si="2"/>
        <v>#REF!</v>
      </c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</row>
    <row r="237" spans="1:80" ht="36" hidden="1">
      <c r="A237" s="54" t="s">
        <v>6</v>
      </c>
      <c r="B237" s="101" t="s">
        <v>7</v>
      </c>
      <c r="C237" s="177" t="e">
        <f>'Райбюд. '!#REF!</f>
        <v>#REF!</v>
      </c>
      <c r="D237" s="177" t="e">
        <f>'Райбюд. '!#REF!</f>
        <v>#REF!</v>
      </c>
      <c r="E237" s="29" t="e">
        <f t="shared" si="2"/>
        <v>#REF!</v>
      </c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</row>
    <row r="238" spans="1:80" ht="36">
      <c r="A238" s="91" t="s">
        <v>501</v>
      </c>
      <c r="B238" s="13" t="s">
        <v>502</v>
      </c>
      <c r="C238" s="176">
        <f>C239</f>
        <v>14842.8</v>
      </c>
      <c r="D238" s="176">
        <f>D239</f>
        <v>3847.4</v>
      </c>
      <c r="E238" s="31">
        <f t="shared" si="2"/>
        <v>25.92098525884604</v>
      </c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</row>
    <row r="239" spans="1:80" ht="48">
      <c r="A239" s="54" t="s">
        <v>503</v>
      </c>
      <c r="B239" s="12" t="s">
        <v>504</v>
      </c>
      <c r="C239" s="177">
        <f>'Райбюд. '!C198</f>
        <v>14842.8</v>
      </c>
      <c r="D239" s="177">
        <f>'Райбюд. '!D198</f>
        <v>3847.4</v>
      </c>
      <c r="E239" s="29">
        <f t="shared" si="2"/>
        <v>25.92098525884604</v>
      </c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</row>
    <row r="240" spans="1:80" ht="64.5">
      <c r="A240" s="8" t="s">
        <v>76</v>
      </c>
      <c r="B240" s="121" t="s">
        <v>77</v>
      </c>
      <c r="C240" s="176">
        <f>C241</f>
        <v>3674.1</v>
      </c>
      <c r="D240" s="176">
        <f>D241</f>
        <v>961.6</v>
      </c>
      <c r="E240" s="31">
        <f t="shared" si="2"/>
        <v>26.1723959609156</v>
      </c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</row>
    <row r="241" spans="1:80" ht="51.75">
      <c r="A241" s="11" t="s">
        <v>76</v>
      </c>
      <c r="B241" s="12" t="s">
        <v>124</v>
      </c>
      <c r="C241" s="177">
        <f>'Райбюд. '!C200</f>
        <v>3674.1</v>
      </c>
      <c r="D241" s="177">
        <f>'Райбюд. '!D200</f>
        <v>961.6</v>
      </c>
      <c r="E241" s="29">
        <f t="shared" si="2"/>
        <v>26.1723959609156</v>
      </c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</row>
    <row r="242" spans="1:80" ht="24" hidden="1">
      <c r="A242" s="91" t="s">
        <v>18</v>
      </c>
      <c r="B242" s="13" t="s">
        <v>20</v>
      </c>
      <c r="C242" s="176">
        <f>C243</f>
        <v>0</v>
      </c>
      <c r="D242" s="176">
        <f>D243</f>
        <v>0</v>
      </c>
      <c r="E242" s="31" t="e">
        <f t="shared" si="2"/>
        <v>#DIV/0!</v>
      </c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</row>
    <row r="243" spans="1:80" ht="24" hidden="1">
      <c r="A243" s="54" t="s">
        <v>19</v>
      </c>
      <c r="B243" s="12" t="s">
        <v>21</v>
      </c>
      <c r="C243" s="177">
        <f>'Райбюд. '!C202</f>
        <v>0</v>
      </c>
      <c r="D243" s="177">
        <f>'Райбюд. '!D202</f>
        <v>0</v>
      </c>
      <c r="E243" s="29" t="e">
        <f t="shared" si="2"/>
        <v>#DIV/0!</v>
      </c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</row>
    <row r="244" spans="1:80" ht="15.75">
      <c r="A244" s="111" t="s">
        <v>468</v>
      </c>
      <c r="B244" s="13" t="s">
        <v>505</v>
      </c>
      <c r="C244" s="176">
        <f>C245+C251+C246+C247+C248+C249</f>
        <v>507.90000000000003</v>
      </c>
      <c r="D244" s="176">
        <f>D245+D251+D246+D247+D248+D249</f>
        <v>79.6</v>
      </c>
      <c r="E244" s="31">
        <f t="shared" si="2"/>
        <v>15.67237645205749</v>
      </c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</row>
    <row r="245" spans="1:80" ht="25.5">
      <c r="A245" s="123" t="s">
        <v>129</v>
      </c>
      <c r="B245" s="12" t="s">
        <v>506</v>
      </c>
      <c r="C245" s="177">
        <f>'Райбюд. '!C204</f>
        <v>267.6</v>
      </c>
      <c r="D245" s="177">
        <f>'Райбюд. '!D204</f>
        <v>56.2</v>
      </c>
      <c r="E245" s="29">
        <f t="shared" si="2"/>
        <v>21.00149476831091</v>
      </c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</row>
    <row r="246" spans="1:80" ht="39" hidden="1">
      <c r="A246" s="173" t="s">
        <v>68</v>
      </c>
      <c r="B246" s="12" t="s">
        <v>506</v>
      </c>
      <c r="C246" s="177">
        <f>'Райбюд. '!C205</f>
        <v>0</v>
      </c>
      <c r="D246" s="177">
        <f>'Райбюд. '!D205</f>
        <v>0</v>
      </c>
      <c r="E246" s="29" t="e">
        <f t="shared" si="2"/>
        <v>#DIV/0!</v>
      </c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</row>
    <row r="247" spans="1:80" ht="38.25">
      <c r="A247" s="123" t="s">
        <v>103</v>
      </c>
      <c r="B247" s="12" t="s">
        <v>78</v>
      </c>
      <c r="C247" s="177">
        <f>'Райбюд. '!C206</f>
        <v>240.3</v>
      </c>
      <c r="D247" s="177">
        <f>'Райбюд. '!D206</f>
        <v>23.4</v>
      </c>
      <c r="E247" s="29">
        <f t="shared" si="2"/>
        <v>9.737827715355804</v>
      </c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</row>
    <row r="248" spans="1:80" ht="25.5" hidden="1">
      <c r="A248" s="123" t="s">
        <v>104</v>
      </c>
      <c r="B248" s="122" t="s">
        <v>78</v>
      </c>
      <c r="C248" s="177">
        <v>0</v>
      </c>
      <c r="D248" s="177">
        <v>0</v>
      </c>
      <c r="E248" s="29" t="e">
        <f t="shared" si="2"/>
        <v>#DIV/0!</v>
      </c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</row>
    <row r="249" spans="1:80" ht="38.25" hidden="1">
      <c r="A249" s="123" t="s">
        <v>105</v>
      </c>
      <c r="B249" s="122" t="s">
        <v>78</v>
      </c>
      <c r="C249" s="177">
        <v>0</v>
      </c>
      <c r="D249" s="177">
        <v>0</v>
      </c>
      <c r="E249" s="29" t="e">
        <f t="shared" si="2"/>
        <v>#DIV/0!</v>
      </c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</row>
    <row r="250" spans="1:80" ht="38.25" hidden="1">
      <c r="A250" s="123" t="s">
        <v>106</v>
      </c>
      <c r="B250" s="122" t="s">
        <v>78</v>
      </c>
      <c r="C250" s="177"/>
      <c r="D250" s="177"/>
      <c r="E250" s="29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</row>
    <row r="251" spans="1:80" ht="38.25" hidden="1">
      <c r="A251" s="123" t="s">
        <v>107</v>
      </c>
      <c r="B251" s="12" t="s">
        <v>506</v>
      </c>
      <c r="C251" s="177">
        <v>0</v>
      </c>
      <c r="D251" s="177">
        <v>0</v>
      </c>
      <c r="E251" s="29" t="e">
        <f t="shared" si="2"/>
        <v>#DIV/0!</v>
      </c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</row>
    <row r="252" spans="1:80" ht="15.75">
      <c r="A252" s="161" t="s">
        <v>424</v>
      </c>
      <c r="B252" s="13" t="s">
        <v>427</v>
      </c>
      <c r="C252" s="176">
        <f>C253+C255</f>
        <v>8224</v>
      </c>
      <c r="D252" s="176">
        <f>D253+D255</f>
        <v>208</v>
      </c>
      <c r="E252" s="31">
        <f t="shared" si="2"/>
        <v>2.529182879377432</v>
      </c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</row>
    <row r="253" spans="1:80" ht="26.25">
      <c r="A253" s="161" t="s">
        <v>425</v>
      </c>
      <c r="B253" s="13" t="s">
        <v>428</v>
      </c>
      <c r="C253" s="176">
        <f>C254</f>
        <v>8016</v>
      </c>
      <c r="D253" s="176">
        <f>D254</f>
        <v>16</v>
      </c>
      <c r="E253" s="31">
        <f t="shared" si="2"/>
        <v>0.19960079840319359</v>
      </c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</row>
    <row r="254" spans="1:80" ht="39">
      <c r="A254" s="57" t="s">
        <v>426</v>
      </c>
      <c r="B254" s="12" t="s">
        <v>108</v>
      </c>
      <c r="C254" s="177">
        <f>'Райбюд. '!C212</f>
        <v>8016</v>
      </c>
      <c r="D254" s="177">
        <f>'Райбюд. '!D212</f>
        <v>16</v>
      </c>
      <c r="E254" s="29">
        <f t="shared" si="2"/>
        <v>0.19960079840319359</v>
      </c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</row>
    <row r="255" spans="1:80" ht="15.75">
      <c r="A255" s="19" t="s">
        <v>515</v>
      </c>
      <c r="B255" s="24" t="s">
        <v>513</v>
      </c>
      <c r="C255" s="176">
        <f>C256</f>
        <v>208</v>
      </c>
      <c r="D255" s="176">
        <f>D256</f>
        <v>192</v>
      </c>
      <c r="E255" s="31">
        <f t="shared" si="2"/>
        <v>92.3076923076923</v>
      </c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</row>
    <row r="256" spans="1:80" ht="24.75">
      <c r="A256" s="52" t="s">
        <v>516</v>
      </c>
      <c r="B256" s="25" t="s">
        <v>514</v>
      </c>
      <c r="C256" s="177">
        <f>'Свод с.п.'!C91</f>
        <v>208</v>
      </c>
      <c r="D256" s="177">
        <f>'Свод с.п.'!D91</f>
        <v>192</v>
      </c>
      <c r="E256" s="29">
        <f t="shared" si="2"/>
        <v>92.3076923076923</v>
      </c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</row>
    <row r="257" spans="1:80" ht="77.25">
      <c r="A257" s="161" t="s">
        <v>110</v>
      </c>
      <c r="B257" s="121" t="s">
        <v>116</v>
      </c>
      <c r="C257" s="176">
        <f>C258+C259</f>
        <v>0</v>
      </c>
      <c r="D257" s="176">
        <f>D258+D259</f>
        <v>-104.4</v>
      </c>
      <c r="E257" s="31">
        <v>0</v>
      </c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</row>
    <row r="258" spans="1:80" ht="77.25">
      <c r="A258" s="57" t="s">
        <v>111</v>
      </c>
      <c r="B258" s="122" t="s">
        <v>112</v>
      </c>
      <c r="C258" s="177">
        <f>'Райбюд. '!C214</f>
        <v>0</v>
      </c>
      <c r="D258" s="177">
        <f>'Райбюд. '!D214</f>
        <v>-65.7</v>
      </c>
      <c r="E258" s="29">
        <v>0</v>
      </c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</row>
    <row r="259" spans="1:80" ht="90">
      <c r="A259" s="134" t="s">
        <v>114</v>
      </c>
      <c r="B259" s="25" t="s">
        <v>115</v>
      </c>
      <c r="C259" s="177">
        <f>'Свод с.п.'!C93</f>
        <v>0</v>
      </c>
      <c r="D259" s="177">
        <f>'Свод с.п.'!D93</f>
        <v>-38.7</v>
      </c>
      <c r="E259" s="29">
        <v>0</v>
      </c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</row>
    <row r="260" spans="1:80" ht="24" hidden="1">
      <c r="A260" s="91" t="s">
        <v>71</v>
      </c>
      <c r="B260" s="13" t="s">
        <v>69</v>
      </c>
      <c r="C260" s="176">
        <f>C261+C262</f>
        <v>0</v>
      </c>
      <c r="D260" s="176">
        <f>D261+D262</f>
        <v>0</v>
      </c>
      <c r="E260" s="31">
        <v>0</v>
      </c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</row>
    <row r="261" spans="1:80" ht="24" hidden="1">
      <c r="A261" s="54" t="s">
        <v>72</v>
      </c>
      <c r="B261" s="12" t="s">
        <v>70</v>
      </c>
      <c r="C261" s="177">
        <f>'Райбюд. '!C216</f>
        <v>0</v>
      </c>
      <c r="D261" s="177">
        <f>'Райбюд. '!D216</f>
        <v>0</v>
      </c>
      <c r="E261" s="29">
        <v>0</v>
      </c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</row>
    <row r="262" spans="1:80" ht="26.25" hidden="1">
      <c r="A262" s="11" t="s">
        <v>79</v>
      </c>
      <c r="B262" s="122" t="s">
        <v>80</v>
      </c>
      <c r="C262" s="177">
        <f>'Райбюд. '!C217</f>
        <v>0</v>
      </c>
      <c r="D262" s="177">
        <f>'Райбюд. '!D217</f>
        <v>0</v>
      </c>
      <c r="E262" s="29">
        <v>0</v>
      </c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</row>
    <row r="263" spans="1:80" ht="26.25">
      <c r="A263" s="8" t="s">
        <v>37</v>
      </c>
      <c r="B263" s="97" t="s">
        <v>39</v>
      </c>
      <c r="C263" s="176">
        <f>C264</f>
        <v>0</v>
      </c>
      <c r="D263" s="176">
        <f>D264</f>
        <v>-4.5</v>
      </c>
      <c r="E263" s="31">
        <v>0</v>
      </c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</row>
    <row r="264" spans="1:80" ht="39">
      <c r="A264" s="11" t="s">
        <v>38</v>
      </c>
      <c r="B264" s="12" t="s">
        <v>40</v>
      </c>
      <c r="C264" s="177">
        <f>'Райбюд. '!C219</f>
        <v>0</v>
      </c>
      <c r="D264" s="177">
        <f>'Райбюд. '!D219</f>
        <v>-4.5</v>
      </c>
      <c r="E264" s="29">
        <v>0</v>
      </c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</row>
    <row r="265" spans="1:80" ht="15.75">
      <c r="A265" s="161" t="s">
        <v>153</v>
      </c>
      <c r="B265" s="113"/>
      <c r="C265" s="176">
        <f>C11+C144</f>
        <v>838631.8</v>
      </c>
      <c r="D265" s="176">
        <f>D11+D144</f>
        <v>121773.7</v>
      </c>
      <c r="E265" s="31">
        <f t="shared" si="2"/>
        <v>14.520520209226504</v>
      </c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</row>
    <row r="266" spans="1:80" ht="12.75">
      <c r="A266" s="174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</row>
    <row r="267" spans="1:80" ht="12.75">
      <c r="A267" s="174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</row>
    <row r="268" spans="1:80" ht="12.75">
      <c r="A268" s="174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</row>
    <row r="269" spans="1:80" ht="12.75">
      <c r="A269" s="174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</row>
    <row r="270" spans="1:80" ht="12.75">
      <c r="A270" s="174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</row>
    <row r="271" spans="1:80" ht="12.75">
      <c r="A271" s="174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</row>
    <row r="272" spans="1:80" ht="12.75">
      <c r="A272" s="174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</row>
    <row r="273" spans="1:80" ht="12.75">
      <c r="A273" s="174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</row>
    <row r="274" spans="1:80" ht="12.75">
      <c r="A274" s="174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</row>
    <row r="275" spans="1:80" ht="12.75">
      <c r="A275" s="174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</row>
    <row r="276" spans="1:5" ht="12.75">
      <c r="A276" s="174"/>
      <c r="B276" s="67"/>
      <c r="C276" s="67"/>
      <c r="D276" s="67"/>
      <c r="E276" s="67"/>
    </row>
    <row r="277" spans="1:5" ht="12.75">
      <c r="A277" s="174"/>
      <c r="B277" s="67"/>
      <c r="C277" s="67"/>
      <c r="D277" s="67"/>
      <c r="E277" s="67"/>
    </row>
    <row r="278" spans="1:5" ht="12.75">
      <c r="A278" s="174"/>
      <c r="B278" s="67"/>
      <c r="C278" s="67"/>
      <c r="D278" s="67"/>
      <c r="E278" s="67"/>
    </row>
    <row r="279" spans="1:5" ht="12.75">
      <c r="A279" s="174"/>
      <c r="B279" s="67"/>
      <c r="C279" s="67"/>
      <c r="D279" s="67"/>
      <c r="E279" s="67"/>
    </row>
    <row r="280" spans="1:5" ht="12.75">
      <c r="A280" s="174"/>
      <c r="B280" s="67"/>
      <c r="C280" s="67"/>
      <c r="D280" s="67"/>
      <c r="E280" s="67"/>
    </row>
    <row r="281" spans="1:5" ht="12.75">
      <c r="A281" s="174"/>
      <c r="B281" s="67"/>
      <c r="C281" s="67"/>
      <c r="D281" s="67"/>
      <c r="E281" s="67"/>
    </row>
    <row r="282" spans="1:5" ht="12.75">
      <c r="A282" s="174"/>
      <c r="B282" s="67"/>
      <c r="C282" s="67"/>
      <c r="D282" s="67"/>
      <c r="E282" s="67"/>
    </row>
    <row r="283" spans="1:5" ht="12.75">
      <c r="A283" s="174"/>
      <c r="B283" s="67"/>
      <c r="C283" s="67"/>
      <c r="D283" s="67"/>
      <c r="E283" s="67"/>
    </row>
    <row r="284" spans="1:5" ht="12.75">
      <c r="A284" s="174"/>
      <c r="B284" s="67"/>
      <c r="C284" s="67"/>
      <c r="D284" s="67"/>
      <c r="E284" s="67"/>
    </row>
    <row r="285" spans="1:5" ht="12.75">
      <c r="A285" s="174"/>
      <c r="B285" s="67"/>
      <c r="C285" s="67"/>
      <c r="D285" s="67"/>
      <c r="E285" s="67"/>
    </row>
    <row r="286" spans="1:5" ht="12.75">
      <c r="A286" s="174"/>
      <c r="B286" s="67"/>
      <c r="C286" s="67"/>
      <c r="D286" s="67"/>
      <c r="E286" s="67"/>
    </row>
    <row r="287" spans="1:5" ht="12.75">
      <c r="A287" s="174"/>
      <c r="B287" s="67"/>
      <c r="C287" s="67"/>
      <c r="D287" s="67"/>
      <c r="E287" s="67"/>
    </row>
    <row r="288" spans="1:5" ht="12.75">
      <c r="A288" s="174"/>
      <c r="B288" s="67"/>
      <c r="C288" s="67"/>
      <c r="D288" s="67"/>
      <c r="E288" s="67"/>
    </row>
    <row r="289" spans="1:5" ht="12.75">
      <c r="A289" s="174"/>
      <c r="B289" s="67"/>
      <c r="C289" s="67"/>
      <c r="D289" s="67"/>
      <c r="E289" s="67"/>
    </row>
    <row r="290" spans="1:5" ht="12.75">
      <c r="A290" s="174"/>
      <c r="B290" s="67"/>
      <c r="C290" s="67"/>
      <c r="D290" s="67"/>
      <c r="E290" s="67"/>
    </row>
    <row r="291" spans="1:5" ht="12.75">
      <c r="A291" s="174"/>
      <c r="B291" s="67"/>
      <c r="C291" s="67"/>
      <c r="D291" s="67"/>
      <c r="E291" s="67"/>
    </row>
    <row r="292" spans="1:5" ht="12.75">
      <c r="A292" s="174"/>
      <c r="B292" s="67"/>
      <c r="C292" s="67"/>
      <c r="D292" s="67"/>
      <c r="E292" s="67"/>
    </row>
    <row r="293" spans="1:5" ht="12.75">
      <c r="A293" s="174"/>
      <c r="B293" s="67"/>
      <c r="C293" s="67"/>
      <c r="D293" s="67"/>
      <c r="E293" s="67"/>
    </row>
    <row r="294" spans="1:5" ht="12.75">
      <c r="A294" s="174"/>
      <c r="B294" s="67"/>
      <c r="C294" s="67"/>
      <c r="D294" s="67"/>
      <c r="E294" s="67"/>
    </row>
    <row r="295" spans="1:5" ht="12.75">
      <c r="A295" s="174"/>
      <c r="B295" s="67"/>
      <c r="C295" s="67"/>
      <c r="D295" s="67"/>
      <c r="E295" s="67"/>
    </row>
    <row r="296" spans="1:5" ht="12.75">
      <c r="A296" s="174"/>
      <c r="B296" s="67"/>
      <c r="C296" s="67"/>
      <c r="D296" s="67"/>
      <c r="E296" s="67"/>
    </row>
    <row r="297" spans="1:5" ht="12.75">
      <c r="A297" s="174"/>
      <c r="B297" s="67"/>
      <c r="C297" s="67"/>
      <c r="D297" s="67"/>
      <c r="E297" s="67"/>
    </row>
    <row r="298" spans="1:5" ht="12.75">
      <c r="A298" s="174"/>
      <c r="B298" s="67"/>
      <c r="C298" s="67"/>
      <c r="D298" s="67"/>
      <c r="E298" s="67"/>
    </row>
    <row r="299" spans="1:5" ht="12.75">
      <c r="A299" s="174"/>
      <c r="B299" s="67"/>
      <c r="C299" s="67"/>
      <c r="D299" s="67"/>
      <c r="E299" s="67"/>
    </row>
    <row r="300" spans="1:5" ht="12.75">
      <c r="A300" s="174"/>
      <c r="B300" s="67"/>
      <c r="C300" s="67"/>
      <c r="D300" s="67"/>
      <c r="E300" s="67"/>
    </row>
    <row r="301" spans="1:5" ht="12.75">
      <c r="A301" s="174"/>
      <c r="B301" s="67"/>
      <c r="C301" s="67"/>
      <c r="D301" s="67"/>
      <c r="E301" s="67"/>
    </row>
    <row r="302" spans="1:5" ht="12.75">
      <c r="A302" s="174"/>
      <c r="B302" s="67"/>
      <c r="C302" s="67"/>
      <c r="D302" s="67"/>
      <c r="E302" s="67"/>
    </row>
    <row r="303" spans="1:5" ht="12.75">
      <c r="A303" s="174"/>
      <c r="B303" s="67"/>
      <c r="C303" s="67"/>
      <c r="D303" s="67"/>
      <c r="E303" s="67"/>
    </row>
    <row r="304" spans="1:5" ht="12.75">
      <c r="A304" s="174"/>
      <c r="B304" s="67"/>
      <c r="C304" s="67"/>
      <c r="D304" s="67"/>
      <c r="E304" s="67"/>
    </row>
    <row r="305" spans="1:5" ht="12.75">
      <c r="A305" s="174"/>
      <c r="B305" s="67"/>
      <c r="C305" s="67"/>
      <c r="D305" s="67"/>
      <c r="E305" s="67"/>
    </row>
    <row r="306" spans="1:5" ht="12.75">
      <c r="A306" s="174"/>
      <c r="B306" s="67"/>
      <c r="C306" s="67"/>
      <c r="D306" s="67"/>
      <c r="E306" s="67"/>
    </row>
    <row r="307" spans="1:5" ht="12.75">
      <c r="A307" s="174"/>
      <c r="B307" s="67"/>
      <c r="C307" s="67"/>
      <c r="D307" s="67"/>
      <c r="E307" s="67"/>
    </row>
    <row r="308" spans="1:5" ht="12.75">
      <c r="A308" s="174"/>
      <c r="B308" s="67"/>
      <c r="C308" s="67"/>
      <c r="D308" s="67"/>
      <c r="E308" s="67"/>
    </row>
    <row r="309" spans="1:5" ht="12.75">
      <c r="A309" s="174"/>
      <c r="B309" s="67"/>
      <c r="C309" s="67"/>
      <c r="D309" s="67"/>
      <c r="E309" s="67"/>
    </row>
    <row r="310" spans="1:5" ht="12.75">
      <c r="A310" s="174"/>
      <c r="B310" s="67"/>
      <c r="C310" s="67"/>
      <c r="D310" s="67"/>
      <c r="E310" s="67"/>
    </row>
    <row r="311" spans="1:5" ht="12.75">
      <c r="A311" s="174"/>
      <c r="B311" s="67"/>
      <c r="C311" s="67"/>
      <c r="D311" s="67"/>
      <c r="E311" s="67"/>
    </row>
    <row r="312" spans="1:5" ht="12.75">
      <c r="A312" s="174"/>
      <c r="B312" s="67"/>
      <c r="C312" s="67"/>
      <c r="D312" s="67"/>
      <c r="E312" s="67"/>
    </row>
    <row r="313" spans="1:5" ht="12.75">
      <c r="A313" s="174"/>
      <c r="B313" s="67"/>
      <c r="C313" s="67"/>
      <c r="D313" s="67"/>
      <c r="E313" s="67"/>
    </row>
    <row r="314" spans="1:5" ht="12.75">
      <c r="A314" s="174"/>
      <c r="B314" s="67"/>
      <c r="C314" s="67"/>
      <c r="D314" s="67"/>
      <c r="E314" s="67"/>
    </row>
    <row r="315" spans="1:5" ht="12.75">
      <c r="A315" s="174"/>
      <c r="B315" s="67"/>
      <c r="C315" s="67"/>
      <c r="D315" s="67"/>
      <c r="E315" s="67"/>
    </row>
    <row r="316" spans="1:5" ht="12.75">
      <c r="A316" s="174"/>
      <c r="B316" s="67"/>
      <c r="C316" s="67"/>
      <c r="D316" s="67"/>
      <c r="E316" s="67"/>
    </row>
    <row r="317" spans="1:5" ht="12.75">
      <c r="A317" s="174"/>
      <c r="B317" s="67"/>
      <c r="C317" s="67"/>
      <c r="D317" s="67"/>
      <c r="E317" s="67"/>
    </row>
    <row r="318" spans="1:5" ht="12.75">
      <c r="A318" s="174"/>
      <c r="B318" s="67"/>
      <c r="C318" s="67"/>
      <c r="D318" s="67"/>
      <c r="E318" s="67"/>
    </row>
    <row r="319" spans="1:5" ht="12.75">
      <c r="A319" s="174"/>
      <c r="B319" s="67"/>
      <c r="C319" s="67"/>
      <c r="D319" s="67"/>
      <c r="E319" s="67"/>
    </row>
    <row r="320" spans="1:5" ht="12.75">
      <c r="A320" s="174"/>
      <c r="B320" s="67"/>
      <c r="C320" s="67"/>
      <c r="D320" s="67"/>
      <c r="E320" s="67"/>
    </row>
    <row r="321" spans="1:5" ht="12.75">
      <c r="A321" s="174"/>
      <c r="B321" s="67"/>
      <c r="C321" s="67"/>
      <c r="D321" s="67"/>
      <c r="E321" s="67"/>
    </row>
    <row r="322" spans="1:5" ht="12.75">
      <c r="A322" s="174"/>
      <c r="B322" s="67"/>
      <c r="C322" s="67"/>
      <c r="D322" s="67"/>
      <c r="E322" s="67"/>
    </row>
    <row r="323" spans="1:5" ht="12.75">
      <c r="A323" s="174"/>
      <c r="B323" s="67"/>
      <c r="C323" s="67"/>
      <c r="D323" s="67"/>
      <c r="E323" s="67"/>
    </row>
    <row r="324" spans="1:5" ht="12.75">
      <c r="A324" s="174"/>
      <c r="B324" s="67"/>
      <c r="C324" s="67"/>
      <c r="D324" s="67"/>
      <c r="E324" s="67"/>
    </row>
    <row r="325" spans="1:5" ht="12.75">
      <c r="A325" s="174"/>
      <c r="B325" s="67"/>
      <c r="C325" s="67"/>
      <c r="D325" s="67"/>
      <c r="E325" s="67"/>
    </row>
    <row r="326" spans="1:5" ht="12.75">
      <c r="A326" s="174"/>
      <c r="B326" s="67"/>
      <c r="C326" s="67"/>
      <c r="D326" s="67"/>
      <c r="E326" s="67"/>
    </row>
    <row r="327" spans="1:5" ht="12.75">
      <c r="A327" s="174"/>
      <c r="B327" s="67"/>
      <c r="C327" s="67"/>
      <c r="D327" s="67"/>
      <c r="E327" s="67"/>
    </row>
    <row r="328" spans="1:5" ht="12.75">
      <c r="A328" s="174"/>
      <c r="B328" s="67"/>
      <c r="C328" s="67"/>
      <c r="D328" s="67"/>
      <c r="E328" s="67"/>
    </row>
    <row r="329" spans="1:5" ht="12.75">
      <c r="A329" s="174"/>
      <c r="B329" s="67"/>
      <c r="C329" s="67"/>
      <c r="D329" s="67"/>
      <c r="E329" s="67"/>
    </row>
    <row r="330" spans="1:5" ht="12.75">
      <c r="A330" s="174"/>
      <c r="B330" s="67"/>
      <c r="C330" s="67"/>
      <c r="D330" s="67"/>
      <c r="E330" s="67"/>
    </row>
    <row r="331" spans="1:5" ht="12.75">
      <c r="A331" s="174"/>
      <c r="B331" s="67"/>
      <c r="C331" s="67"/>
      <c r="D331" s="67"/>
      <c r="E331" s="67"/>
    </row>
    <row r="332" spans="1:5" ht="12.75">
      <c r="A332" s="174"/>
      <c r="B332" s="67"/>
      <c r="C332" s="67"/>
      <c r="D332" s="67"/>
      <c r="E332" s="67"/>
    </row>
    <row r="333" spans="1:5" ht="12.75">
      <c r="A333" s="174"/>
      <c r="B333" s="67"/>
      <c r="C333" s="67"/>
      <c r="D333" s="67"/>
      <c r="E333" s="67"/>
    </row>
    <row r="334" spans="1:5" ht="12.75">
      <c r="A334" s="174"/>
      <c r="B334" s="67"/>
      <c r="C334" s="67"/>
      <c r="D334" s="67"/>
      <c r="E334" s="67"/>
    </row>
    <row r="335" spans="1:5" ht="12.75">
      <c r="A335" s="174"/>
      <c r="B335" s="67"/>
      <c r="C335" s="67"/>
      <c r="D335" s="67"/>
      <c r="E335" s="67"/>
    </row>
    <row r="336" spans="1:5" ht="12.75">
      <c r="A336" s="174"/>
      <c r="B336" s="67"/>
      <c r="C336" s="67"/>
      <c r="D336" s="67"/>
      <c r="E336" s="67"/>
    </row>
    <row r="337" spans="1:5" ht="12.75">
      <c r="A337" s="174"/>
      <c r="B337" s="67"/>
      <c r="C337" s="67"/>
      <c r="D337" s="67"/>
      <c r="E337" s="67"/>
    </row>
    <row r="338" spans="1:5" ht="12.75">
      <c r="A338" s="174"/>
      <c r="B338" s="67"/>
      <c r="C338" s="67"/>
      <c r="D338" s="67"/>
      <c r="E338" s="67"/>
    </row>
    <row r="339" spans="1:5" ht="12.75">
      <c r="A339" s="174"/>
      <c r="B339" s="67"/>
      <c r="C339" s="67"/>
      <c r="D339" s="67"/>
      <c r="E339" s="67"/>
    </row>
    <row r="340" spans="1:5" ht="12.75">
      <c r="A340" s="174"/>
      <c r="B340" s="67"/>
      <c r="C340" s="67"/>
      <c r="D340" s="67"/>
      <c r="E340" s="67"/>
    </row>
    <row r="341" spans="1:5" ht="12.75">
      <c r="A341" s="174"/>
      <c r="B341" s="67"/>
      <c r="C341" s="67"/>
      <c r="D341" s="67"/>
      <c r="E341" s="67"/>
    </row>
    <row r="342" spans="1:5" ht="12.75">
      <c r="A342" s="174"/>
      <c r="B342" s="67"/>
      <c r="C342" s="67"/>
      <c r="D342" s="67"/>
      <c r="E342" s="67"/>
    </row>
    <row r="343" spans="1:5" ht="12.75">
      <c r="A343" s="174"/>
      <c r="B343" s="67"/>
      <c r="C343" s="67"/>
      <c r="D343" s="67"/>
      <c r="E343" s="67"/>
    </row>
    <row r="344" spans="1:5" ht="12.75">
      <c r="A344" s="174"/>
      <c r="B344" s="67"/>
      <c r="C344" s="67"/>
      <c r="D344" s="67"/>
      <c r="E344" s="67"/>
    </row>
    <row r="345" spans="1:5" ht="12.75">
      <c r="A345" s="174"/>
      <c r="B345" s="67"/>
      <c r="C345" s="67"/>
      <c r="D345" s="67"/>
      <c r="E345" s="67"/>
    </row>
    <row r="346" spans="1:5" ht="12.75">
      <c r="A346" s="174"/>
      <c r="B346" s="67"/>
      <c r="C346" s="67"/>
      <c r="D346" s="67"/>
      <c r="E346" s="67"/>
    </row>
    <row r="347" spans="1:5" ht="12.75">
      <c r="A347" s="174"/>
      <c r="B347" s="67"/>
      <c r="C347" s="67"/>
      <c r="D347" s="67"/>
      <c r="E347" s="67"/>
    </row>
    <row r="348" spans="1:5" ht="12.75">
      <c r="A348" s="174"/>
      <c r="B348" s="67"/>
      <c r="C348" s="67"/>
      <c r="D348" s="67"/>
      <c r="E348" s="67"/>
    </row>
    <row r="349" spans="1:5" ht="12.75">
      <c r="A349" s="174"/>
      <c r="B349" s="67"/>
      <c r="C349" s="67"/>
      <c r="D349" s="67"/>
      <c r="E349" s="67"/>
    </row>
    <row r="350" spans="1:5" ht="12.75">
      <c r="A350" s="174"/>
      <c r="B350" s="67"/>
      <c r="C350" s="67"/>
      <c r="D350" s="67"/>
      <c r="E350" s="67"/>
    </row>
    <row r="351" spans="1:5" ht="12.75">
      <c r="A351" s="174"/>
      <c r="B351" s="67"/>
      <c r="C351" s="67"/>
      <c r="D351" s="67"/>
      <c r="E351" s="67"/>
    </row>
    <row r="352" spans="1:5" ht="12.75">
      <c r="A352" s="174"/>
      <c r="B352" s="67"/>
      <c r="C352" s="67"/>
      <c r="D352" s="67"/>
      <c r="E352" s="67"/>
    </row>
    <row r="353" spans="1:5" ht="12.75">
      <c r="A353" s="174"/>
      <c r="B353" s="67"/>
      <c r="C353" s="67"/>
      <c r="D353" s="67"/>
      <c r="E353" s="67"/>
    </row>
    <row r="354" spans="1:5" ht="12.75">
      <c r="A354" s="174"/>
      <c r="B354" s="67"/>
      <c r="C354" s="67"/>
      <c r="D354" s="67"/>
      <c r="E354" s="67"/>
    </row>
    <row r="355" spans="1:5" ht="12.75">
      <c r="A355" s="174"/>
      <c r="B355" s="67"/>
      <c r="C355" s="67"/>
      <c r="D355" s="67"/>
      <c r="E355" s="67"/>
    </row>
    <row r="356" spans="1:5" ht="12.75">
      <c r="A356" s="174"/>
      <c r="B356" s="67"/>
      <c r="C356" s="67"/>
      <c r="D356" s="67"/>
      <c r="E356" s="67"/>
    </row>
    <row r="357" spans="1:5" ht="12.75">
      <c r="A357" s="174"/>
      <c r="B357" s="67"/>
      <c r="C357" s="67"/>
      <c r="D357" s="67"/>
      <c r="E357" s="67"/>
    </row>
    <row r="358" spans="1:5" ht="12.75">
      <c r="A358" s="174"/>
      <c r="B358" s="67"/>
      <c r="C358" s="67"/>
      <c r="D358" s="67"/>
      <c r="E358" s="67"/>
    </row>
    <row r="359" spans="1:5" ht="12.75">
      <c r="A359" s="174"/>
      <c r="B359" s="67"/>
      <c r="C359" s="67"/>
      <c r="D359" s="67"/>
      <c r="E359" s="67"/>
    </row>
    <row r="360" spans="1:5" ht="12.75">
      <c r="A360" s="174"/>
      <c r="B360" s="67"/>
      <c r="C360" s="67"/>
      <c r="D360" s="67"/>
      <c r="E360" s="67"/>
    </row>
    <row r="361" spans="1:5" ht="12.75">
      <c r="A361" s="174"/>
      <c r="B361" s="67"/>
      <c r="C361" s="67"/>
      <c r="D361" s="67"/>
      <c r="E361" s="67"/>
    </row>
    <row r="362" spans="1:5" ht="12.75">
      <c r="A362" s="174"/>
      <c r="B362" s="67"/>
      <c r="C362" s="67"/>
      <c r="D362" s="67"/>
      <c r="E362" s="67"/>
    </row>
    <row r="363" spans="1:5" ht="12.75">
      <c r="A363" s="174"/>
      <c r="B363" s="67"/>
      <c r="C363" s="67"/>
      <c r="D363" s="67"/>
      <c r="E363" s="67"/>
    </row>
    <row r="364" spans="1:5" ht="12.75">
      <c r="A364" s="174"/>
      <c r="B364" s="67"/>
      <c r="C364" s="67"/>
      <c r="D364" s="67"/>
      <c r="E364" s="67"/>
    </row>
    <row r="365" spans="1:5" ht="12.75">
      <c r="A365" s="174"/>
      <c r="B365" s="67"/>
      <c r="C365" s="67"/>
      <c r="D365" s="67"/>
      <c r="E365" s="67"/>
    </row>
    <row r="366" spans="1:5" ht="12.75">
      <c r="A366" s="174"/>
      <c r="B366" s="67"/>
      <c r="C366" s="67"/>
      <c r="D366" s="67"/>
      <c r="E366" s="67"/>
    </row>
    <row r="367" spans="1:5" ht="12.75">
      <c r="A367" s="174"/>
      <c r="B367" s="67"/>
      <c r="C367" s="67"/>
      <c r="D367" s="67"/>
      <c r="E367" s="67"/>
    </row>
    <row r="368" spans="1:5" ht="12.75">
      <c r="A368" s="174"/>
      <c r="B368" s="67"/>
      <c r="C368" s="67"/>
      <c r="D368" s="67"/>
      <c r="E368" s="67"/>
    </row>
    <row r="369" spans="1:5" ht="12.75">
      <c r="A369" s="174"/>
      <c r="B369" s="67"/>
      <c r="C369" s="67"/>
      <c r="D369" s="67"/>
      <c r="E369" s="67"/>
    </row>
    <row r="370" spans="1:5" ht="12.75">
      <c r="A370" s="174"/>
      <c r="B370" s="67"/>
      <c r="C370" s="67"/>
      <c r="D370" s="67"/>
      <c r="E370" s="67"/>
    </row>
    <row r="371" spans="1:5" ht="12.75">
      <c r="A371" s="174"/>
      <c r="B371" s="67"/>
      <c r="C371" s="67"/>
      <c r="D371" s="67"/>
      <c r="E371" s="67"/>
    </row>
    <row r="372" spans="1:5" ht="12.75">
      <c r="A372" s="174"/>
      <c r="B372" s="67"/>
      <c r="C372" s="67"/>
      <c r="D372" s="67"/>
      <c r="E372" s="67"/>
    </row>
    <row r="373" spans="1:5" ht="12.75">
      <c r="A373" s="174"/>
      <c r="B373" s="67"/>
      <c r="C373" s="67"/>
      <c r="D373" s="67"/>
      <c r="E373" s="67"/>
    </row>
    <row r="374" spans="1:5" ht="12.75">
      <c r="A374" s="174"/>
      <c r="B374" s="67"/>
      <c r="C374" s="67"/>
      <c r="D374" s="67"/>
      <c r="E374" s="67"/>
    </row>
    <row r="375" spans="1:5" ht="12.75">
      <c r="A375" s="174"/>
      <c r="B375" s="67"/>
      <c r="C375" s="67"/>
      <c r="D375" s="67"/>
      <c r="E375" s="67"/>
    </row>
    <row r="376" spans="1:5" ht="12.75">
      <c r="A376" s="174"/>
      <c r="B376" s="67"/>
      <c r="C376" s="67"/>
      <c r="D376" s="67"/>
      <c r="E376" s="67"/>
    </row>
    <row r="377" spans="1:5" ht="12.75">
      <c r="A377" s="174"/>
      <c r="B377" s="67"/>
      <c r="C377" s="67"/>
      <c r="D377" s="67"/>
      <c r="E377" s="67"/>
    </row>
    <row r="378" spans="1:5" ht="12.75">
      <c r="A378" s="174"/>
      <c r="B378" s="67"/>
      <c r="C378" s="67"/>
      <c r="D378" s="67"/>
      <c r="E378" s="67"/>
    </row>
    <row r="379" spans="1:5" ht="12.75">
      <c r="A379" s="174"/>
      <c r="B379" s="67"/>
      <c r="C379" s="67"/>
      <c r="D379" s="67"/>
      <c r="E379" s="67"/>
    </row>
    <row r="380" spans="1:5" ht="12.75">
      <c r="A380" s="174"/>
      <c r="B380" s="67"/>
      <c r="C380" s="67"/>
      <c r="D380" s="67"/>
      <c r="E380" s="67"/>
    </row>
    <row r="381" spans="1:5" ht="12.75">
      <c r="A381" s="174"/>
      <c r="B381" s="67"/>
      <c r="C381" s="67"/>
      <c r="D381" s="67"/>
      <c r="E381" s="67"/>
    </row>
    <row r="382" spans="1:5" ht="12.75">
      <c r="A382" s="174"/>
      <c r="B382" s="67"/>
      <c r="C382" s="67"/>
      <c r="D382" s="67"/>
      <c r="E382" s="67"/>
    </row>
    <row r="383" spans="1:5" ht="12.75">
      <c r="A383" s="174"/>
      <c r="B383" s="67"/>
      <c r="C383" s="67"/>
      <c r="D383" s="67"/>
      <c r="E383" s="67"/>
    </row>
    <row r="384" spans="1:5" ht="12.75">
      <c r="A384" s="174"/>
      <c r="B384" s="67"/>
      <c r="C384" s="67"/>
      <c r="D384" s="67"/>
      <c r="E384" s="67"/>
    </row>
    <row r="385" spans="1:5" ht="12.75">
      <c r="A385" s="174"/>
      <c r="B385" s="67"/>
      <c r="C385" s="67"/>
      <c r="D385" s="67"/>
      <c r="E385" s="67"/>
    </row>
    <row r="386" spans="1:5" ht="12.75">
      <c r="A386" s="174"/>
      <c r="B386" s="67"/>
      <c r="C386" s="67"/>
      <c r="D386" s="67"/>
      <c r="E386" s="67"/>
    </row>
    <row r="387" spans="1:5" ht="12.75">
      <c r="A387" s="174"/>
      <c r="B387" s="67"/>
      <c r="C387" s="67"/>
      <c r="D387" s="67"/>
      <c r="E387" s="67"/>
    </row>
    <row r="388" spans="1:5" ht="12.75">
      <c r="A388" s="174"/>
      <c r="B388" s="67"/>
      <c r="C388" s="67"/>
      <c r="D388" s="67"/>
      <c r="E388" s="67"/>
    </row>
    <row r="389" spans="1:5" ht="12.75">
      <c r="A389" s="174"/>
      <c r="B389" s="67"/>
      <c r="C389" s="67"/>
      <c r="D389" s="67"/>
      <c r="E389" s="67"/>
    </row>
    <row r="390" spans="1:5" ht="12.75">
      <c r="A390" s="174"/>
      <c r="B390" s="67"/>
      <c r="C390" s="67"/>
      <c r="D390" s="67"/>
      <c r="E390" s="67"/>
    </row>
    <row r="391" spans="1:5" ht="12.75">
      <c r="A391" s="174"/>
      <c r="B391" s="67"/>
      <c r="C391" s="67"/>
      <c r="D391" s="67"/>
      <c r="E391" s="67"/>
    </row>
    <row r="392" spans="1:5" ht="12.75">
      <c r="A392" s="174"/>
      <c r="B392" s="67"/>
      <c r="C392" s="67"/>
      <c r="D392" s="67"/>
      <c r="E392" s="67"/>
    </row>
    <row r="393" spans="1:5" ht="12.75">
      <c r="A393" s="174"/>
      <c r="B393" s="67"/>
      <c r="C393" s="67"/>
      <c r="D393" s="67"/>
      <c r="E393" s="67"/>
    </row>
    <row r="394" spans="1:5" ht="12.75">
      <c r="A394" s="174"/>
      <c r="B394" s="67"/>
      <c r="C394" s="67"/>
      <c r="D394" s="67"/>
      <c r="E394" s="67"/>
    </row>
    <row r="395" spans="1:5" ht="12.75">
      <c r="A395" s="174"/>
      <c r="B395" s="67"/>
      <c r="C395" s="67"/>
      <c r="D395" s="67"/>
      <c r="E395" s="67"/>
    </row>
    <row r="396" spans="1:5" ht="12.75">
      <c r="A396" s="174"/>
      <c r="B396" s="67"/>
      <c r="C396" s="67"/>
      <c r="D396" s="67"/>
      <c r="E396" s="67"/>
    </row>
    <row r="397" spans="1:5" ht="12.75">
      <c r="A397" s="174"/>
      <c r="B397" s="67"/>
      <c r="C397" s="67"/>
      <c r="D397" s="67"/>
      <c r="E397" s="67"/>
    </row>
    <row r="398" spans="1:5" ht="12.75">
      <c r="A398" s="174"/>
      <c r="B398" s="67"/>
      <c r="C398" s="67"/>
      <c r="D398" s="67"/>
      <c r="E398" s="67"/>
    </row>
    <row r="399" spans="1:5" ht="12.75">
      <c r="A399" s="174"/>
      <c r="B399" s="67"/>
      <c r="C399" s="67"/>
      <c r="D399" s="67"/>
      <c r="E399" s="67"/>
    </row>
    <row r="400" spans="1:5" ht="12.75">
      <c r="A400" s="174"/>
      <c r="B400" s="67"/>
      <c r="C400" s="67"/>
      <c r="D400" s="67"/>
      <c r="E400" s="67"/>
    </row>
    <row r="401" spans="1:5" ht="12.75">
      <c r="A401" s="174"/>
      <c r="B401" s="67"/>
      <c r="C401" s="67"/>
      <c r="D401" s="67"/>
      <c r="E401" s="67"/>
    </row>
    <row r="402" spans="1:5" ht="12.75">
      <c r="A402" s="174"/>
      <c r="B402" s="67"/>
      <c r="C402" s="67"/>
      <c r="D402" s="67"/>
      <c r="E402" s="67"/>
    </row>
    <row r="403" spans="1:5" ht="12.75">
      <c r="A403" s="174"/>
      <c r="B403" s="67"/>
      <c r="C403" s="67"/>
      <c r="D403" s="67"/>
      <c r="E403" s="67"/>
    </row>
    <row r="404" spans="1:5" ht="12.75">
      <c r="A404" s="174"/>
      <c r="B404" s="67"/>
      <c r="C404" s="67"/>
      <c r="D404" s="67"/>
      <c r="E404" s="67"/>
    </row>
    <row r="405" spans="1:5" ht="12.75">
      <c r="A405" s="174"/>
      <c r="B405" s="67"/>
      <c r="C405" s="67"/>
      <c r="D405" s="67"/>
      <c r="E405" s="67"/>
    </row>
    <row r="406" spans="1:5" ht="12.75">
      <c r="A406" s="174"/>
      <c r="B406" s="67"/>
      <c r="C406" s="67"/>
      <c r="D406" s="67"/>
      <c r="E406" s="67"/>
    </row>
    <row r="407" spans="1:5" ht="12.75">
      <c r="A407" s="174"/>
      <c r="B407" s="67"/>
      <c r="C407" s="67"/>
      <c r="D407" s="67"/>
      <c r="E407" s="67"/>
    </row>
    <row r="408" spans="1:5" ht="12.75">
      <c r="A408" s="174"/>
      <c r="B408" s="67"/>
      <c r="C408" s="67"/>
      <c r="D408" s="67"/>
      <c r="E408" s="67"/>
    </row>
    <row r="409" spans="1:5" ht="12.75">
      <c r="A409" s="174"/>
      <c r="B409" s="67"/>
      <c r="C409" s="67"/>
      <c r="D409" s="67"/>
      <c r="E409" s="67"/>
    </row>
    <row r="410" spans="1:5" ht="12.75">
      <c r="A410" s="174"/>
      <c r="B410" s="67"/>
      <c r="C410" s="67"/>
      <c r="D410" s="67"/>
      <c r="E410" s="67"/>
    </row>
    <row r="411" spans="1:5" ht="12.75">
      <c r="A411" s="174"/>
      <c r="B411" s="67"/>
      <c r="C411" s="67"/>
      <c r="D411" s="67"/>
      <c r="E411" s="67"/>
    </row>
    <row r="412" spans="1:5" ht="12.75">
      <c r="A412" s="174"/>
      <c r="B412" s="67"/>
      <c r="C412" s="67"/>
      <c r="D412" s="67"/>
      <c r="E412" s="67"/>
    </row>
    <row r="413" spans="1:5" ht="12.75">
      <c r="A413" s="174"/>
      <c r="B413" s="67"/>
      <c r="C413" s="67"/>
      <c r="D413" s="67"/>
      <c r="E413" s="67"/>
    </row>
    <row r="414" spans="1:5" ht="12.75">
      <c r="A414" s="174"/>
      <c r="B414" s="67"/>
      <c r="C414" s="67"/>
      <c r="D414" s="67"/>
      <c r="E414" s="67"/>
    </row>
    <row r="415" spans="1:5" ht="12.75">
      <c r="A415" s="174"/>
      <c r="B415" s="67"/>
      <c r="C415" s="67"/>
      <c r="D415" s="67"/>
      <c r="E415" s="67"/>
    </row>
    <row r="416" spans="1:5" ht="12.75">
      <c r="A416" s="174"/>
      <c r="B416" s="67"/>
      <c r="C416" s="67"/>
      <c r="D416" s="67"/>
      <c r="E416" s="67"/>
    </row>
    <row r="417" spans="1:5" ht="12.75">
      <c r="A417" s="174"/>
      <c r="B417" s="67"/>
      <c r="C417" s="67"/>
      <c r="D417" s="67"/>
      <c r="E417" s="67"/>
    </row>
    <row r="418" spans="1:5" ht="12.75">
      <c r="A418" s="174"/>
      <c r="B418" s="67"/>
      <c r="C418" s="67"/>
      <c r="D418" s="67"/>
      <c r="E418" s="67"/>
    </row>
    <row r="419" spans="1:5" ht="12.75">
      <c r="A419" s="174"/>
      <c r="B419" s="67"/>
      <c r="C419" s="67"/>
      <c r="D419" s="67"/>
      <c r="E419" s="67"/>
    </row>
    <row r="420" spans="1:5" ht="12.75">
      <c r="A420" s="174"/>
      <c r="B420" s="67"/>
      <c r="C420" s="67"/>
      <c r="D420" s="67"/>
      <c r="E420" s="67"/>
    </row>
    <row r="421" spans="1:5" ht="12.75">
      <c r="A421" s="174"/>
      <c r="B421" s="67"/>
      <c r="C421" s="67"/>
      <c r="D421" s="67"/>
      <c r="E421" s="67"/>
    </row>
    <row r="422" spans="1:5" ht="12.75">
      <c r="A422" s="174"/>
      <c r="B422" s="67"/>
      <c r="C422" s="67"/>
      <c r="D422" s="67"/>
      <c r="E422" s="67"/>
    </row>
    <row r="423" spans="1:5" ht="12.75">
      <c r="A423" s="174"/>
      <c r="B423" s="67"/>
      <c r="C423" s="67"/>
      <c r="D423" s="67"/>
      <c r="E423" s="67"/>
    </row>
    <row r="424" spans="1:5" ht="12.75">
      <c r="A424" s="174"/>
      <c r="B424" s="67"/>
      <c r="C424" s="67"/>
      <c r="D424" s="67"/>
      <c r="E424" s="67"/>
    </row>
    <row r="425" spans="1:5" ht="12.75">
      <c r="A425" s="174"/>
      <c r="B425" s="67"/>
      <c r="C425" s="67"/>
      <c r="D425" s="67"/>
      <c r="E425" s="67"/>
    </row>
    <row r="426" spans="1:5" ht="12.75">
      <c r="A426" s="174"/>
      <c r="B426" s="67"/>
      <c r="C426" s="67"/>
      <c r="D426" s="67"/>
      <c r="E426" s="67"/>
    </row>
    <row r="427" spans="1:5" ht="12.75">
      <c r="A427" s="174"/>
      <c r="B427" s="67"/>
      <c r="C427" s="67"/>
      <c r="D427" s="67"/>
      <c r="E427" s="67"/>
    </row>
    <row r="428" spans="1:5" ht="12.75">
      <c r="A428" s="174"/>
      <c r="B428" s="67"/>
      <c r="C428" s="67"/>
      <c r="D428" s="67"/>
      <c r="E428" s="67"/>
    </row>
    <row r="429" spans="1:5" ht="12.75">
      <c r="A429" s="174"/>
      <c r="B429" s="67"/>
      <c r="C429" s="67"/>
      <c r="D429" s="67"/>
      <c r="E429" s="67"/>
    </row>
    <row r="430" spans="1:5" ht="12.75">
      <c r="A430" s="174"/>
      <c r="B430" s="67"/>
      <c r="C430" s="67"/>
      <c r="D430" s="67"/>
      <c r="E430" s="67"/>
    </row>
    <row r="431" spans="1:5" ht="12.75">
      <c r="A431" s="174"/>
      <c r="B431" s="67"/>
      <c r="C431" s="67"/>
      <c r="D431" s="67"/>
      <c r="E431" s="67"/>
    </row>
    <row r="432" spans="1:5" ht="12.75">
      <c r="A432" s="174"/>
      <c r="B432" s="67"/>
      <c r="C432" s="67"/>
      <c r="D432" s="67"/>
      <c r="E432" s="67"/>
    </row>
    <row r="433" spans="1:5" ht="12.75">
      <c r="A433" s="174"/>
      <c r="B433" s="67"/>
      <c r="C433" s="67"/>
      <c r="D433" s="67"/>
      <c r="E433" s="67"/>
    </row>
    <row r="434" spans="1:5" ht="12.75">
      <c r="A434" s="174"/>
      <c r="B434" s="67"/>
      <c r="C434" s="67"/>
      <c r="D434" s="67"/>
      <c r="E434" s="67"/>
    </row>
    <row r="435" spans="1:5" ht="12.75">
      <c r="A435" s="174"/>
      <c r="B435" s="67"/>
      <c r="C435" s="67"/>
      <c r="D435" s="67"/>
      <c r="E435" s="67"/>
    </row>
    <row r="436" spans="1:5" ht="12.75">
      <c r="A436" s="174"/>
      <c r="B436" s="67"/>
      <c r="C436" s="67"/>
      <c r="D436" s="67"/>
      <c r="E436" s="67"/>
    </row>
    <row r="437" spans="1:5" ht="12.75">
      <c r="A437" s="174"/>
      <c r="B437" s="67"/>
      <c r="C437" s="67"/>
      <c r="D437" s="67"/>
      <c r="E437" s="67"/>
    </row>
    <row r="438" spans="1:5" ht="12.75">
      <c r="A438" s="174"/>
      <c r="B438" s="67"/>
      <c r="C438" s="67"/>
      <c r="D438" s="67"/>
      <c r="E438" s="67"/>
    </row>
    <row r="439" spans="1:5" ht="12.75">
      <c r="A439" s="174"/>
      <c r="B439" s="67"/>
      <c r="C439" s="67"/>
      <c r="D439" s="67"/>
      <c r="E439" s="67"/>
    </row>
    <row r="440" spans="1:5" ht="12.75">
      <c r="A440" s="174"/>
      <c r="B440" s="67"/>
      <c r="C440" s="67"/>
      <c r="D440" s="67"/>
      <c r="E440" s="67"/>
    </row>
    <row r="441" spans="1:5" ht="12.75">
      <c r="A441" s="174"/>
      <c r="B441" s="67"/>
      <c r="C441" s="67"/>
      <c r="D441" s="67"/>
      <c r="E441" s="67"/>
    </row>
    <row r="442" spans="1:5" ht="12.75">
      <c r="A442" s="174"/>
      <c r="B442" s="67"/>
      <c r="C442" s="67"/>
      <c r="D442" s="67"/>
      <c r="E442" s="67"/>
    </row>
    <row r="443" spans="1:5" ht="12.75">
      <c r="A443" s="174"/>
      <c r="B443" s="67"/>
      <c r="C443" s="67"/>
      <c r="D443" s="67"/>
      <c r="E443" s="67"/>
    </row>
    <row r="444" spans="1:5" ht="12.75">
      <c r="A444" s="174"/>
      <c r="B444" s="67"/>
      <c r="C444" s="67"/>
      <c r="D444" s="67"/>
      <c r="E444" s="67"/>
    </row>
    <row r="445" spans="1:5" ht="12.75">
      <c r="A445" s="174"/>
      <c r="B445" s="67"/>
      <c r="C445" s="67"/>
      <c r="D445" s="67"/>
      <c r="E445" s="67"/>
    </row>
    <row r="446" spans="1:5" ht="12.75">
      <c r="A446" s="174"/>
      <c r="B446" s="67"/>
      <c r="C446" s="67"/>
      <c r="D446" s="67"/>
      <c r="E446" s="67"/>
    </row>
    <row r="447" spans="1:5" ht="12.75">
      <c r="A447" s="174"/>
      <c r="B447" s="67"/>
      <c r="C447" s="67"/>
      <c r="D447" s="67"/>
      <c r="E447" s="67"/>
    </row>
    <row r="448" spans="1:5" ht="12.75">
      <c r="A448" s="174"/>
      <c r="B448" s="67"/>
      <c r="C448" s="67"/>
      <c r="D448" s="67"/>
      <c r="E448" s="67"/>
    </row>
    <row r="449" spans="1:5" ht="12.75">
      <c r="A449" s="174"/>
      <c r="B449" s="67"/>
      <c r="C449" s="67"/>
      <c r="D449" s="67"/>
      <c r="E449" s="67"/>
    </row>
    <row r="450" spans="1:5" ht="12.75">
      <c r="A450" s="174"/>
      <c r="B450" s="67"/>
      <c r="C450" s="67"/>
      <c r="D450" s="67"/>
      <c r="E450" s="67"/>
    </row>
    <row r="451" spans="1:5" ht="12.75">
      <c r="A451" s="174"/>
      <c r="B451" s="67"/>
      <c r="C451" s="67"/>
      <c r="D451" s="67"/>
      <c r="E451" s="67"/>
    </row>
    <row r="452" spans="1:5" ht="12.75">
      <c r="A452" s="174"/>
      <c r="B452" s="67"/>
      <c r="C452" s="67"/>
      <c r="D452" s="67"/>
      <c r="E452" s="67"/>
    </row>
    <row r="453" spans="1:5" ht="12.75">
      <c r="A453" s="174"/>
      <c r="B453" s="67"/>
      <c r="C453" s="67"/>
      <c r="D453" s="67"/>
      <c r="E453" s="67"/>
    </row>
    <row r="454" spans="1:5" ht="12.75">
      <c r="A454" s="174"/>
      <c r="B454" s="67"/>
      <c r="C454" s="67"/>
      <c r="D454" s="67"/>
      <c r="E454" s="67"/>
    </row>
    <row r="455" spans="1:5" ht="12.75">
      <c r="A455" s="174"/>
      <c r="B455" s="67"/>
      <c r="C455" s="67"/>
      <c r="D455" s="67"/>
      <c r="E455" s="67"/>
    </row>
    <row r="456" spans="1:5" ht="12.75">
      <c r="A456" s="174"/>
      <c r="B456" s="67"/>
      <c r="C456" s="67"/>
      <c r="D456" s="67"/>
      <c r="E456" s="67"/>
    </row>
    <row r="457" spans="1:5" ht="12.75">
      <c r="A457" s="174"/>
      <c r="B457" s="67"/>
      <c r="C457" s="67"/>
      <c r="D457" s="67"/>
      <c r="E457" s="67"/>
    </row>
    <row r="458" spans="1:5" ht="12.75">
      <c r="A458" s="174"/>
      <c r="B458" s="67"/>
      <c r="C458" s="67"/>
      <c r="D458" s="67"/>
      <c r="E458" s="67"/>
    </row>
    <row r="459" spans="1:5" ht="12.75">
      <c r="A459" s="174"/>
      <c r="B459" s="67"/>
      <c r="C459" s="67"/>
      <c r="D459" s="67"/>
      <c r="E459" s="67"/>
    </row>
    <row r="460" spans="1:5" ht="12.75">
      <c r="A460" s="174"/>
      <c r="B460" s="67"/>
      <c r="C460" s="67"/>
      <c r="D460" s="67"/>
      <c r="E460" s="67"/>
    </row>
    <row r="461" spans="1:5" ht="12.75">
      <c r="A461" s="174"/>
      <c r="B461" s="67"/>
      <c r="C461" s="67"/>
      <c r="D461" s="67"/>
      <c r="E461" s="67"/>
    </row>
    <row r="462" spans="1:5" ht="12.75">
      <c r="A462" s="174"/>
      <c r="B462" s="67"/>
      <c r="C462" s="67"/>
      <c r="D462" s="67"/>
      <c r="E462" s="67"/>
    </row>
    <row r="463" spans="1:5" ht="12.75">
      <c r="A463" s="174"/>
      <c r="B463" s="67"/>
      <c r="C463" s="67"/>
      <c r="D463" s="67"/>
      <c r="E463" s="67"/>
    </row>
    <row r="464" spans="1:5" ht="12.75">
      <c r="A464" s="174"/>
      <c r="B464" s="67"/>
      <c r="C464" s="67"/>
      <c r="D464" s="67"/>
      <c r="E464" s="67"/>
    </row>
    <row r="465" spans="1:5" ht="12.75">
      <c r="A465" s="174"/>
      <c r="B465" s="67"/>
      <c r="C465" s="67"/>
      <c r="D465" s="67"/>
      <c r="E465" s="67"/>
    </row>
    <row r="466" spans="1:5" ht="12.75">
      <c r="A466" s="174"/>
      <c r="B466" s="67"/>
      <c r="C466" s="67"/>
      <c r="D466" s="67"/>
      <c r="E466" s="67"/>
    </row>
    <row r="467" spans="1:5" ht="12.75">
      <c r="A467" s="174"/>
      <c r="B467" s="67"/>
      <c r="C467" s="67"/>
      <c r="D467" s="67"/>
      <c r="E467" s="67"/>
    </row>
    <row r="468" spans="1:5" ht="12.75">
      <c r="A468" s="174"/>
      <c r="B468" s="67"/>
      <c r="C468" s="67"/>
      <c r="D468" s="67"/>
      <c r="E468" s="67"/>
    </row>
    <row r="469" spans="1:5" ht="12.75">
      <c r="A469" s="174"/>
      <c r="B469" s="67"/>
      <c r="C469" s="67"/>
      <c r="D469" s="67"/>
      <c r="E469" s="67"/>
    </row>
    <row r="470" spans="1:5" ht="12.75">
      <c r="A470" s="174"/>
      <c r="B470" s="67"/>
      <c r="C470" s="67"/>
      <c r="D470" s="67"/>
      <c r="E470" s="67"/>
    </row>
    <row r="471" spans="1:5" ht="12.75">
      <c r="A471" s="174"/>
      <c r="B471" s="67"/>
      <c r="C471" s="67"/>
      <c r="D471" s="67"/>
      <c r="E471" s="67"/>
    </row>
    <row r="472" spans="1:5" ht="12.75">
      <c r="A472" s="174"/>
      <c r="B472" s="67"/>
      <c r="C472" s="67"/>
      <c r="D472" s="67"/>
      <c r="E472" s="67"/>
    </row>
    <row r="473" spans="1:5" ht="12.75">
      <c r="A473" s="174"/>
      <c r="B473" s="67"/>
      <c r="C473" s="67"/>
      <c r="D473" s="67"/>
      <c r="E473" s="67"/>
    </row>
    <row r="474" spans="1:5" ht="12.75">
      <c r="A474" s="174"/>
      <c r="B474" s="67"/>
      <c r="C474" s="67"/>
      <c r="D474" s="67"/>
      <c r="E474" s="67"/>
    </row>
    <row r="475" spans="1:5" ht="12.75">
      <c r="A475" s="174"/>
      <c r="B475" s="67"/>
      <c r="C475" s="67"/>
      <c r="D475" s="67"/>
      <c r="E475" s="67"/>
    </row>
    <row r="476" spans="1:5" ht="12.75">
      <c r="A476" s="174"/>
      <c r="B476" s="67"/>
      <c r="C476" s="67"/>
      <c r="D476" s="67"/>
      <c r="E476" s="67"/>
    </row>
    <row r="477" spans="1:5" ht="12.75">
      <c r="A477" s="174"/>
      <c r="B477" s="67"/>
      <c r="C477" s="67"/>
      <c r="D477" s="67"/>
      <c r="E477" s="67"/>
    </row>
    <row r="478" spans="1:5" ht="12.75">
      <c r="A478" s="174"/>
      <c r="B478" s="67"/>
      <c r="C478" s="67"/>
      <c r="D478" s="67"/>
      <c r="E478" s="67"/>
    </row>
    <row r="479" spans="1:5" ht="12.75">
      <c r="A479" s="174"/>
      <c r="B479" s="67"/>
      <c r="C479" s="67"/>
      <c r="D479" s="67"/>
      <c r="E479" s="67"/>
    </row>
    <row r="480" spans="1:5" ht="12.75">
      <c r="A480" s="174"/>
      <c r="B480" s="67"/>
      <c r="C480" s="67"/>
      <c r="D480" s="67"/>
      <c r="E480" s="67"/>
    </row>
    <row r="481" spans="1:5" ht="12.75">
      <c r="A481" s="174"/>
      <c r="B481" s="67"/>
      <c r="C481" s="67"/>
      <c r="D481" s="67"/>
      <c r="E481" s="67"/>
    </row>
    <row r="482" spans="1:5" ht="12.75">
      <c r="A482" s="174"/>
      <c r="B482" s="67"/>
      <c r="C482" s="67"/>
      <c r="D482" s="67"/>
      <c r="E482" s="67"/>
    </row>
    <row r="483" spans="1:5" ht="12.75">
      <c r="A483" s="174"/>
      <c r="B483" s="67"/>
      <c r="C483" s="67"/>
      <c r="D483" s="67"/>
      <c r="E483" s="67"/>
    </row>
    <row r="484" spans="1:5" ht="12.75">
      <c r="A484" s="174"/>
      <c r="B484" s="67"/>
      <c r="C484" s="67"/>
      <c r="D484" s="67"/>
      <c r="E484" s="67"/>
    </row>
    <row r="485" spans="1:5" ht="12.75">
      <c r="A485" s="174"/>
      <c r="B485" s="67"/>
      <c r="C485" s="67"/>
      <c r="D485" s="67"/>
      <c r="E485" s="67"/>
    </row>
    <row r="486" spans="1:5" ht="12.75">
      <c r="A486" s="174"/>
      <c r="B486" s="67"/>
      <c r="C486" s="67"/>
      <c r="D486" s="67"/>
      <c r="E486" s="67"/>
    </row>
    <row r="487" spans="1:5" ht="12.75">
      <c r="A487" s="174"/>
      <c r="B487" s="67"/>
      <c r="C487" s="67"/>
      <c r="D487" s="67"/>
      <c r="E487" s="67"/>
    </row>
    <row r="488" spans="1:5" ht="12.75">
      <c r="A488" s="174"/>
      <c r="B488" s="67"/>
      <c r="C488" s="67"/>
      <c r="D488" s="67"/>
      <c r="E488" s="67"/>
    </row>
    <row r="489" spans="1:5" ht="12.75">
      <c r="A489" s="174"/>
      <c r="B489" s="67"/>
      <c r="C489" s="67"/>
      <c r="D489" s="67"/>
      <c r="E489" s="67"/>
    </row>
    <row r="490" spans="1:5" ht="12.75">
      <c r="A490" s="174"/>
      <c r="B490" s="67"/>
      <c r="C490" s="67"/>
      <c r="D490" s="67"/>
      <c r="E490" s="67"/>
    </row>
    <row r="491" spans="1:5" ht="12.75">
      <c r="A491" s="174"/>
      <c r="B491" s="67"/>
      <c r="C491" s="67"/>
      <c r="D491" s="67"/>
      <c r="E491" s="67"/>
    </row>
    <row r="492" spans="1:5" ht="12.75">
      <c r="A492" s="174"/>
      <c r="B492" s="67"/>
      <c r="C492" s="67"/>
      <c r="D492" s="67"/>
      <c r="E492" s="67"/>
    </row>
    <row r="493" spans="1:5" ht="12.75">
      <c r="A493" s="174"/>
      <c r="B493" s="67"/>
      <c r="C493" s="67"/>
      <c r="D493" s="67"/>
      <c r="E493" s="67"/>
    </row>
    <row r="494" spans="1:5" ht="12.75">
      <c r="A494" s="174"/>
      <c r="B494" s="67"/>
      <c r="C494" s="67"/>
      <c r="D494" s="67"/>
      <c r="E494" s="67"/>
    </row>
    <row r="495" spans="1:5" ht="12.75">
      <c r="A495" s="174"/>
      <c r="B495" s="67"/>
      <c r="C495" s="67"/>
      <c r="D495" s="67"/>
      <c r="E495" s="67"/>
    </row>
    <row r="496" spans="1:5" ht="12.75">
      <c r="A496" s="174"/>
      <c r="B496" s="67"/>
      <c r="C496" s="67"/>
      <c r="D496" s="67"/>
      <c r="E496" s="67"/>
    </row>
    <row r="497" spans="1:5" ht="12.75">
      <c r="A497" s="174"/>
      <c r="B497" s="67"/>
      <c r="C497" s="67"/>
      <c r="D497" s="67"/>
      <c r="E497" s="67"/>
    </row>
    <row r="498" spans="1:5" ht="12.75">
      <c r="A498" s="174"/>
      <c r="B498" s="67"/>
      <c r="C498" s="67"/>
      <c r="D498" s="67"/>
      <c r="E498" s="67"/>
    </row>
    <row r="499" spans="1:5" ht="12.75">
      <c r="A499" s="174"/>
      <c r="B499" s="67"/>
      <c r="C499" s="67"/>
      <c r="D499" s="67"/>
      <c r="E499" s="67"/>
    </row>
    <row r="500" spans="1:5" ht="12.75">
      <c r="A500" s="174"/>
      <c r="B500" s="67"/>
      <c r="C500" s="67"/>
      <c r="D500" s="67"/>
      <c r="E500" s="67"/>
    </row>
    <row r="501" spans="1:5" ht="12.75">
      <c r="A501" s="174"/>
      <c r="B501" s="67"/>
      <c r="C501" s="67"/>
      <c r="D501" s="67"/>
      <c r="E501" s="67"/>
    </row>
    <row r="502" spans="1:5" ht="12.75">
      <c r="A502" s="174"/>
      <c r="B502" s="67"/>
      <c r="C502" s="67"/>
      <c r="D502" s="67"/>
      <c r="E502" s="67"/>
    </row>
    <row r="503" spans="1:5" ht="12.75">
      <c r="A503" s="174"/>
      <c r="B503" s="67"/>
      <c r="C503" s="67"/>
      <c r="D503" s="67"/>
      <c r="E503" s="67"/>
    </row>
    <row r="504" spans="1:5" ht="12.75">
      <c r="A504" s="174"/>
      <c r="B504" s="67"/>
      <c r="C504" s="67"/>
      <c r="D504" s="67"/>
      <c r="E504" s="67"/>
    </row>
    <row r="505" spans="1:5" ht="12.75">
      <c r="A505" s="174"/>
      <c r="B505" s="67"/>
      <c r="C505" s="67"/>
      <c r="D505" s="67"/>
      <c r="E505" s="67"/>
    </row>
    <row r="506" spans="1:5" ht="12.75">
      <c r="A506" s="174"/>
      <c r="B506" s="67"/>
      <c r="C506" s="67"/>
      <c r="D506" s="67"/>
      <c r="E506" s="67"/>
    </row>
    <row r="507" spans="1:5" ht="12.75">
      <c r="A507" s="174"/>
      <c r="B507" s="67"/>
      <c r="C507" s="67"/>
      <c r="D507" s="67"/>
      <c r="E507" s="67"/>
    </row>
    <row r="508" spans="1:5" ht="12.75">
      <c r="A508" s="174"/>
      <c r="B508" s="67"/>
      <c r="C508" s="67"/>
      <c r="D508" s="67"/>
      <c r="E508" s="67"/>
    </row>
    <row r="509" spans="1:5" ht="12.75">
      <c r="A509" s="174"/>
      <c r="B509" s="67"/>
      <c r="C509" s="67"/>
      <c r="D509" s="67"/>
      <c r="E509" s="67"/>
    </row>
    <row r="510" spans="1:5" ht="12.75">
      <c r="A510" s="174"/>
      <c r="B510" s="67"/>
      <c r="C510" s="67"/>
      <c r="D510" s="67"/>
      <c r="E510" s="67"/>
    </row>
    <row r="511" spans="1:5" ht="12.75">
      <c r="A511" s="174"/>
      <c r="B511" s="67"/>
      <c r="C511" s="67"/>
      <c r="D511" s="67"/>
      <c r="E511" s="67"/>
    </row>
    <row r="512" spans="1:5" ht="12.75">
      <c r="A512" s="174"/>
      <c r="B512" s="67"/>
      <c r="C512" s="67"/>
      <c r="D512" s="67"/>
      <c r="E512" s="67"/>
    </row>
    <row r="513" spans="1:5" ht="12.75">
      <c r="A513" s="174"/>
      <c r="B513" s="67"/>
      <c r="C513" s="67"/>
      <c r="D513" s="67"/>
      <c r="E513" s="67"/>
    </row>
    <row r="514" spans="1:5" ht="12.75">
      <c r="A514" s="174"/>
      <c r="B514" s="67"/>
      <c r="C514" s="67"/>
      <c r="D514" s="67"/>
      <c r="E514" s="67"/>
    </row>
    <row r="515" spans="1:5" ht="12.75">
      <c r="A515" s="174"/>
      <c r="B515" s="67"/>
      <c r="C515" s="67"/>
      <c r="D515" s="67"/>
      <c r="E515" s="67"/>
    </row>
    <row r="516" spans="1:5" ht="12.75">
      <c r="A516" s="174"/>
      <c r="B516" s="67"/>
      <c r="C516" s="67"/>
      <c r="D516" s="67"/>
      <c r="E516" s="67"/>
    </row>
    <row r="517" spans="1:5" ht="12.75">
      <c r="A517" s="174"/>
      <c r="B517" s="67"/>
      <c r="C517" s="67"/>
      <c r="D517" s="67"/>
      <c r="E517" s="67"/>
    </row>
    <row r="518" spans="1:5" ht="12.75">
      <c r="A518" s="174"/>
      <c r="B518" s="67"/>
      <c r="C518" s="67"/>
      <c r="D518" s="67"/>
      <c r="E518" s="67"/>
    </row>
    <row r="519" spans="1:5" ht="12.75">
      <c r="A519" s="174"/>
      <c r="B519" s="67"/>
      <c r="C519" s="67"/>
      <c r="D519" s="67"/>
      <c r="E519" s="67"/>
    </row>
    <row r="520" spans="1:5" ht="12.75">
      <c r="A520" s="174"/>
      <c r="B520" s="67"/>
      <c r="C520" s="67"/>
      <c r="D520" s="67"/>
      <c r="E520" s="67"/>
    </row>
    <row r="521" spans="1:5" ht="12.75">
      <c r="A521" s="174"/>
      <c r="B521" s="67"/>
      <c r="C521" s="67"/>
      <c r="D521" s="67"/>
      <c r="E521" s="67"/>
    </row>
    <row r="522" spans="1:5" ht="12.75">
      <c r="A522" s="174"/>
      <c r="B522" s="67"/>
      <c r="C522" s="67"/>
      <c r="D522" s="67"/>
      <c r="E522" s="67"/>
    </row>
    <row r="523" spans="1:5" ht="12.75">
      <c r="A523" s="174"/>
      <c r="B523" s="67"/>
      <c r="C523" s="67"/>
      <c r="D523" s="67"/>
      <c r="E523" s="67"/>
    </row>
    <row r="524" spans="1:5" ht="12.75">
      <c r="A524" s="174"/>
      <c r="B524" s="67"/>
      <c r="C524" s="67"/>
      <c r="D524" s="67"/>
      <c r="E524" s="67"/>
    </row>
    <row r="525" spans="1:5" ht="12.75">
      <c r="A525" s="174"/>
      <c r="B525" s="67"/>
      <c r="C525" s="67"/>
      <c r="D525" s="67"/>
      <c r="E525" s="67"/>
    </row>
    <row r="526" spans="1:5" ht="12.75">
      <c r="A526" s="174"/>
      <c r="B526" s="67"/>
      <c r="C526" s="67"/>
      <c r="D526" s="67"/>
      <c r="E526" s="67"/>
    </row>
    <row r="527" spans="1:5" ht="12.75">
      <c r="A527" s="174"/>
      <c r="B527" s="67"/>
      <c r="C527" s="67"/>
      <c r="D527" s="67"/>
      <c r="E527" s="67"/>
    </row>
    <row r="528" spans="1:5" ht="12.75">
      <c r="A528" s="174"/>
      <c r="B528" s="67"/>
      <c r="C528" s="67"/>
      <c r="D528" s="67"/>
      <c r="E528" s="67"/>
    </row>
    <row r="529" spans="1:5" ht="12.75">
      <c r="A529" s="174"/>
      <c r="B529" s="67"/>
      <c r="C529" s="67"/>
      <c r="D529" s="67"/>
      <c r="E529" s="67"/>
    </row>
    <row r="530" spans="1:5" ht="12.75">
      <c r="A530" s="174"/>
      <c r="B530" s="67"/>
      <c r="C530" s="67"/>
      <c r="D530" s="67"/>
      <c r="E530" s="67"/>
    </row>
    <row r="531" spans="1:5" ht="12.75">
      <c r="A531" s="174"/>
      <c r="B531" s="67"/>
      <c r="C531" s="67"/>
      <c r="D531" s="67"/>
      <c r="E531" s="67"/>
    </row>
    <row r="532" spans="1:5" ht="12.75">
      <c r="A532" s="174"/>
      <c r="B532" s="67"/>
      <c r="C532" s="67"/>
      <c r="D532" s="67"/>
      <c r="E532" s="67"/>
    </row>
    <row r="533" spans="1:5" ht="12.75">
      <c r="A533" s="174"/>
      <c r="B533" s="67"/>
      <c r="C533" s="67"/>
      <c r="D533" s="67"/>
      <c r="E533" s="67"/>
    </row>
    <row r="534" spans="1:5" ht="12.75">
      <c r="A534" s="174"/>
      <c r="B534" s="67"/>
      <c r="C534" s="67"/>
      <c r="D534" s="67"/>
      <c r="E534" s="67"/>
    </row>
    <row r="535" spans="1:5" ht="12.75">
      <c r="A535" s="174"/>
      <c r="B535" s="67"/>
      <c r="C535" s="67"/>
      <c r="D535" s="67"/>
      <c r="E535" s="67"/>
    </row>
    <row r="536" spans="1:5" ht="12.75">
      <c r="A536" s="174"/>
      <c r="B536" s="67"/>
      <c r="C536" s="67"/>
      <c r="D536" s="67"/>
      <c r="E536" s="67"/>
    </row>
    <row r="537" spans="1:5" ht="12.75">
      <c r="A537" s="174"/>
      <c r="B537" s="67"/>
      <c r="C537" s="67"/>
      <c r="D537" s="67"/>
      <c r="E537" s="67"/>
    </row>
    <row r="538" spans="1:5" ht="12.75">
      <c r="A538" s="174"/>
      <c r="B538" s="67"/>
      <c r="C538" s="67"/>
      <c r="D538" s="67"/>
      <c r="E538" s="67"/>
    </row>
    <row r="539" spans="1:5" ht="12.75">
      <c r="A539" s="174"/>
      <c r="B539" s="67"/>
      <c r="C539" s="67"/>
      <c r="D539" s="67"/>
      <c r="E539" s="67"/>
    </row>
    <row r="540" spans="1:5" ht="12.75">
      <c r="A540" s="174"/>
      <c r="B540" s="67"/>
      <c r="C540" s="67"/>
      <c r="D540" s="67"/>
      <c r="E540" s="67"/>
    </row>
    <row r="541" spans="1:5" ht="12.75">
      <c r="A541" s="174"/>
      <c r="B541" s="67"/>
      <c r="C541" s="67"/>
      <c r="D541" s="67"/>
      <c r="E541" s="67"/>
    </row>
    <row r="542" spans="1:5" ht="12.75">
      <c r="A542" s="174"/>
      <c r="B542" s="67"/>
      <c r="C542" s="67"/>
      <c r="D542" s="67"/>
      <c r="E542" s="67"/>
    </row>
    <row r="543" spans="1:5" ht="12.75">
      <c r="A543" s="174"/>
      <c r="B543" s="67"/>
      <c r="C543" s="67"/>
      <c r="D543" s="67"/>
      <c r="E543" s="67"/>
    </row>
    <row r="544" spans="1:5" ht="12.75">
      <c r="A544" s="174"/>
      <c r="B544" s="67"/>
      <c r="C544" s="67"/>
      <c r="D544" s="67"/>
      <c r="E544" s="67"/>
    </row>
    <row r="545" spans="1:5" ht="12.75">
      <c r="A545" s="174"/>
      <c r="B545" s="67"/>
      <c r="C545" s="67"/>
      <c r="D545" s="67"/>
      <c r="E545" s="67"/>
    </row>
    <row r="546" spans="1:5" ht="12.75">
      <c r="A546" s="174"/>
      <c r="B546" s="67"/>
      <c r="C546" s="67"/>
      <c r="D546" s="67"/>
      <c r="E546" s="67"/>
    </row>
    <row r="547" spans="1:5" ht="12.75">
      <c r="A547" s="174"/>
      <c r="B547" s="67"/>
      <c r="C547" s="67"/>
      <c r="D547" s="67"/>
      <c r="E547" s="67"/>
    </row>
    <row r="548" spans="1:5" ht="12.75">
      <c r="A548" s="174"/>
      <c r="B548" s="67"/>
      <c r="C548" s="67"/>
      <c r="D548" s="67"/>
      <c r="E548" s="67"/>
    </row>
    <row r="549" spans="1:5" ht="12.75">
      <c r="A549" s="174"/>
      <c r="B549" s="67"/>
      <c r="C549" s="67"/>
      <c r="D549" s="67"/>
      <c r="E549" s="67"/>
    </row>
    <row r="550" spans="1:5" ht="12.75">
      <c r="A550" s="174"/>
      <c r="B550" s="67"/>
      <c r="C550" s="67"/>
      <c r="D550" s="67"/>
      <c r="E550" s="67"/>
    </row>
    <row r="551" spans="1:5" ht="12.75">
      <c r="A551" s="174"/>
      <c r="B551" s="67"/>
      <c r="C551" s="67"/>
      <c r="D551" s="67"/>
      <c r="E551" s="67"/>
    </row>
    <row r="552" spans="1:5" ht="12.75">
      <c r="A552" s="174"/>
      <c r="B552" s="67"/>
      <c r="C552" s="67"/>
      <c r="D552" s="67"/>
      <c r="E552" s="67"/>
    </row>
    <row r="553" spans="1:5" ht="12.75">
      <c r="A553" s="174"/>
      <c r="B553" s="67"/>
      <c r="C553" s="67"/>
      <c r="D553" s="67"/>
      <c r="E553" s="67"/>
    </row>
    <row r="554" spans="1:5" ht="12.75">
      <c r="A554" s="174"/>
      <c r="B554" s="67"/>
      <c r="C554" s="67"/>
      <c r="D554" s="67"/>
      <c r="E554" s="67"/>
    </row>
    <row r="555" spans="1:5" ht="12.75">
      <c r="A555" s="174"/>
      <c r="B555" s="67"/>
      <c r="C555" s="67"/>
      <c r="D555" s="67"/>
      <c r="E555" s="67"/>
    </row>
    <row r="556" spans="1:5" ht="12.75">
      <c r="A556" s="174"/>
      <c r="B556" s="67"/>
      <c r="C556" s="67"/>
      <c r="D556" s="67"/>
      <c r="E556" s="67"/>
    </row>
    <row r="557" spans="1:5" ht="12.75">
      <c r="A557" s="174"/>
      <c r="B557" s="67"/>
      <c r="C557" s="67"/>
      <c r="D557" s="67"/>
      <c r="E557" s="67"/>
    </row>
    <row r="558" spans="1:5" ht="12.75">
      <c r="A558" s="174"/>
      <c r="B558" s="67"/>
      <c r="C558" s="67"/>
      <c r="D558" s="67"/>
      <c r="E558" s="67"/>
    </row>
    <row r="559" spans="1:5" ht="12.75">
      <c r="A559" s="174"/>
      <c r="B559" s="67"/>
      <c r="C559" s="67"/>
      <c r="D559" s="67"/>
      <c r="E559" s="67"/>
    </row>
    <row r="560" spans="1:5" ht="12.75">
      <c r="A560" s="174"/>
      <c r="B560" s="67"/>
      <c r="C560" s="67"/>
      <c r="D560" s="67"/>
      <c r="E560" s="67"/>
    </row>
    <row r="561" spans="1:5" ht="12.75">
      <c r="A561" s="174"/>
      <c r="B561" s="67"/>
      <c r="C561" s="67"/>
      <c r="D561" s="67"/>
      <c r="E561" s="67"/>
    </row>
    <row r="562" spans="1:5" ht="12.75">
      <c r="A562" s="174"/>
      <c r="B562" s="67"/>
      <c r="C562" s="67"/>
      <c r="D562" s="67"/>
      <c r="E562" s="67"/>
    </row>
    <row r="563" spans="1:5" ht="12.75">
      <c r="A563" s="174"/>
      <c r="B563" s="67"/>
      <c r="C563" s="67"/>
      <c r="D563" s="67"/>
      <c r="E563" s="67"/>
    </row>
    <row r="564" spans="1:5" ht="12.75">
      <c r="A564" s="174"/>
      <c r="B564" s="67"/>
      <c r="C564" s="67"/>
      <c r="D564" s="67"/>
      <c r="E564" s="67"/>
    </row>
    <row r="565" spans="1:5" ht="12.75">
      <c r="A565" s="174"/>
      <c r="B565" s="67"/>
      <c r="C565" s="67"/>
      <c r="D565" s="67"/>
      <c r="E565" s="67"/>
    </row>
    <row r="566" spans="1:5" ht="12.75">
      <c r="A566" s="174"/>
      <c r="B566" s="67"/>
      <c r="C566" s="67"/>
      <c r="D566" s="67"/>
      <c r="E566" s="67"/>
    </row>
    <row r="567" spans="1:5" ht="12.75">
      <c r="A567" s="174"/>
      <c r="B567" s="67"/>
      <c r="C567" s="67"/>
      <c r="D567" s="67"/>
      <c r="E567" s="67"/>
    </row>
    <row r="568" spans="1:5" ht="12.75">
      <c r="A568" s="174"/>
      <c r="B568" s="67"/>
      <c r="C568" s="67"/>
      <c r="D568" s="67"/>
      <c r="E568" s="67"/>
    </row>
    <row r="569" spans="1:5" ht="12.75">
      <c r="A569" s="174"/>
      <c r="B569" s="67"/>
      <c r="C569" s="67"/>
      <c r="D569" s="67"/>
      <c r="E569" s="67"/>
    </row>
    <row r="570" spans="1:5" ht="12.75">
      <c r="A570" s="174"/>
      <c r="B570" s="67"/>
      <c r="C570" s="67"/>
      <c r="D570" s="67"/>
      <c r="E570" s="67"/>
    </row>
    <row r="571" spans="1:5" ht="12.75">
      <c r="A571" s="174"/>
      <c r="B571" s="67"/>
      <c r="C571" s="67"/>
      <c r="D571" s="67"/>
      <c r="E571" s="67"/>
    </row>
    <row r="572" spans="1:5" ht="12.75">
      <c r="A572" s="174"/>
      <c r="B572" s="67"/>
      <c r="C572" s="67"/>
      <c r="D572" s="67"/>
      <c r="E572" s="67"/>
    </row>
    <row r="573" spans="1:5" ht="12.75">
      <c r="A573" s="174"/>
      <c r="B573" s="67"/>
      <c r="C573" s="67"/>
      <c r="D573" s="67"/>
      <c r="E573" s="67"/>
    </row>
    <row r="574" spans="1:5" ht="12.75">
      <c r="A574" s="174"/>
      <c r="B574" s="67"/>
      <c r="C574" s="67"/>
      <c r="D574" s="67"/>
      <c r="E574" s="67"/>
    </row>
    <row r="575" spans="1:5" ht="12.75">
      <c r="A575" s="174"/>
      <c r="B575" s="67"/>
      <c r="C575" s="67"/>
      <c r="D575" s="67"/>
      <c r="E575" s="67"/>
    </row>
    <row r="576" spans="1:5" ht="12.75">
      <c r="A576" s="174"/>
      <c r="B576" s="67"/>
      <c r="C576" s="67"/>
      <c r="D576" s="67"/>
      <c r="E576" s="67"/>
    </row>
    <row r="577" spans="1:5" ht="12.75">
      <c r="A577" s="174"/>
      <c r="B577" s="67"/>
      <c r="C577" s="67"/>
      <c r="D577" s="67"/>
      <c r="E577" s="67"/>
    </row>
    <row r="578" spans="1:5" ht="12.75">
      <c r="A578" s="174"/>
      <c r="B578" s="67"/>
      <c r="C578" s="67"/>
      <c r="D578" s="67"/>
      <c r="E578" s="67"/>
    </row>
    <row r="579" spans="1:5" ht="12.75">
      <c r="A579" s="174"/>
      <c r="B579" s="67"/>
      <c r="C579" s="67"/>
      <c r="D579" s="67"/>
      <c r="E579" s="67"/>
    </row>
    <row r="580" spans="1:5" ht="12.75">
      <c r="A580" s="174"/>
      <c r="B580" s="67"/>
      <c r="C580" s="67"/>
      <c r="D580" s="67"/>
      <c r="E580" s="67"/>
    </row>
    <row r="581" spans="1:5" ht="12.75">
      <c r="A581" s="174"/>
      <c r="B581" s="67"/>
      <c r="C581" s="67"/>
      <c r="D581" s="67"/>
      <c r="E581" s="67"/>
    </row>
    <row r="582" spans="1:5" ht="12.75">
      <c r="A582" s="174"/>
      <c r="B582" s="67"/>
      <c r="C582" s="67"/>
      <c r="D582" s="67"/>
      <c r="E582" s="67"/>
    </row>
    <row r="583" spans="1:5" ht="12.75">
      <c r="A583" s="174"/>
      <c r="B583" s="67"/>
      <c r="C583" s="67"/>
      <c r="D583" s="67"/>
      <c r="E583" s="67"/>
    </row>
    <row r="584" spans="1:5" ht="12.75">
      <c r="A584" s="174"/>
      <c r="B584" s="67"/>
      <c r="C584" s="67"/>
      <c r="D584" s="67"/>
      <c r="E584" s="67"/>
    </row>
    <row r="585" spans="1:5" ht="12.75">
      <c r="A585" s="174"/>
      <c r="B585" s="67"/>
      <c r="C585" s="67"/>
      <c r="D585" s="67"/>
      <c r="E585" s="67"/>
    </row>
    <row r="586" spans="1:5" ht="12.75">
      <c r="A586" s="174"/>
      <c r="B586" s="67"/>
      <c r="C586" s="67"/>
      <c r="D586" s="67"/>
      <c r="E586" s="67"/>
    </row>
    <row r="587" spans="1:5" ht="12.75">
      <c r="A587" s="174"/>
      <c r="B587" s="67"/>
      <c r="C587" s="67"/>
      <c r="D587" s="67"/>
      <c r="E587" s="67"/>
    </row>
    <row r="588" spans="1:5" ht="12.75">
      <c r="A588" s="174"/>
      <c r="B588" s="67"/>
      <c r="C588" s="67"/>
      <c r="D588" s="67"/>
      <c r="E588" s="67"/>
    </row>
    <row r="589" spans="1:5" ht="12.75">
      <c r="A589" s="174"/>
      <c r="B589" s="67"/>
      <c r="C589" s="67"/>
      <c r="D589" s="67"/>
      <c r="E589" s="67"/>
    </row>
    <row r="590" spans="1:5" ht="12.75">
      <c r="A590" s="174"/>
      <c r="B590" s="67"/>
      <c r="C590" s="67"/>
      <c r="D590" s="67"/>
      <c r="E590" s="67"/>
    </row>
    <row r="591" spans="1:5" ht="12.75">
      <c r="A591" s="174"/>
      <c r="B591" s="67"/>
      <c r="C591" s="67"/>
      <c r="D591" s="67"/>
      <c r="E591" s="67"/>
    </row>
    <row r="592" spans="1:5" ht="12.75">
      <c r="A592" s="174"/>
      <c r="B592" s="67"/>
      <c r="C592" s="67"/>
      <c r="D592" s="67"/>
      <c r="E592" s="67"/>
    </row>
    <row r="593" spans="1:5" ht="12.75">
      <c r="A593" s="174"/>
      <c r="B593" s="67"/>
      <c r="C593" s="67"/>
      <c r="D593" s="67"/>
      <c r="E593" s="67"/>
    </row>
    <row r="594" spans="1:5" ht="12.75">
      <c r="A594" s="174"/>
      <c r="B594" s="67"/>
      <c r="C594" s="67"/>
      <c r="D594" s="67"/>
      <c r="E594" s="67"/>
    </row>
    <row r="595" spans="1:5" ht="12.75">
      <c r="A595" s="174"/>
      <c r="B595" s="67"/>
      <c r="C595" s="67"/>
      <c r="D595" s="67"/>
      <c r="E595" s="67"/>
    </row>
    <row r="596" spans="1:5" ht="12.75">
      <c r="A596" s="174"/>
      <c r="B596" s="67"/>
      <c r="C596" s="67"/>
      <c r="D596" s="67"/>
      <c r="E596" s="67"/>
    </row>
    <row r="597" spans="1:5" ht="12.75">
      <c r="A597" s="174"/>
      <c r="B597" s="67"/>
      <c r="C597" s="67"/>
      <c r="D597" s="67"/>
      <c r="E597" s="67"/>
    </row>
    <row r="598" spans="1:5" ht="12.75">
      <c r="A598" s="174"/>
      <c r="B598" s="67"/>
      <c r="C598" s="67"/>
      <c r="D598" s="67"/>
      <c r="E598" s="67"/>
    </row>
    <row r="599" spans="1:5" ht="12.75">
      <c r="A599" s="174"/>
      <c r="B599" s="67"/>
      <c r="C599" s="67"/>
      <c r="D599" s="67"/>
      <c r="E599" s="67"/>
    </row>
    <row r="600" spans="1:5" ht="12.75">
      <c r="A600" s="174"/>
      <c r="B600" s="67"/>
      <c r="C600" s="67"/>
      <c r="D600" s="67"/>
      <c r="E600" s="67"/>
    </row>
    <row r="601" spans="1:5" ht="12.75">
      <c r="A601" s="174"/>
      <c r="B601" s="67"/>
      <c r="C601" s="67"/>
      <c r="D601" s="67"/>
      <c r="E601" s="67"/>
    </row>
    <row r="602" spans="1:5" ht="12.75">
      <c r="A602" s="174"/>
      <c r="B602" s="67"/>
      <c r="C602" s="67"/>
      <c r="D602" s="67"/>
      <c r="E602" s="67"/>
    </row>
    <row r="603" spans="1:5" ht="12.75">
      <c r="A603" s="174"/>
      <c r="B603" s="67"/>
      <c r="C603" s="67"/>
      <c r="D603" s="67"/>
      <c r="E603" s="67"/>
    </row>
    <row r="604" spans="1:5" ht="12.75">
      <c r="A604" s="174"/>
      <c r="B604" s="67"/>
      <c r="C604" s="67"/>
      <c r="D604" s="67"/>
      <c r="E604" s="67"/>
    </row>
    <row r="605" spans="1:5" ht="12.75">
      <c r="A605" s="174"/>
      <c r="B605" s="67"/>
      <c r="C605" s="67"/>
      <c r="D605" s="67"/>
      <c r="E605" s="67"/>
    </row>
    <row r="606" spans="1:5" ht="12.75">
      <c r="A606" s="174"/>
      <c r="B606" s="67"/>
      <c r="C606" s="67"/>
      <c r="D606" s="67"/>
      <c r="E606" s="67"/>
    </row>
    <row r="607" spans="1:5" ht="12.75">
      <c r="A607" s="174"/>
      <c r="B607" s="67"/>
      <c r="C607" s="67"/>
      <c r="D607" s="67"/>
      <c r="E607" s="67"/>
    </row>
    <row r="608" spans="1:5" ht="12.75">
      <c r="A608" s="174"/>
      <c r="B608" s="67"/>
      <c r="C608" s="67"/>
      <c r="D608" s="67"/>
      <c r="E608" s="67"/>
    </row>
    <row r="609" spans="1:5" ht="12.75">
      <c r="A609" s="174"/>
      <c r="B609" s="67"/>
      <c r="C609" s="67"/>
      <c r="D609" s="67"/>
      <c r="E609" s="67"/>
    </row>
    <row r="610" spans="1:5" ht="12.75">
      <c r="A610" s="174"/>
      <c r="B610" s="67"/>
      <c r="C610" s="67"/>
      <c r="D610" s="67"/>
      <c r="E610" s="67"/>
    </row>
    <row r="611" spans="1:5" ht="12.75">
      <c r="A611" s="174"/>
      <c r="B611" s="67"/>
      <c r="C611" s="67"/>
      <c r="D611" s="67"/>
      <c r="E611" s="67"/>
    </row>
    <row r="612" spans="1:5" ht="12.75">
      <c r="A612" s="174"/>
      <c r="B612" s="67"/>
      <c r="C612" s="67"/>
      <c r="D612" s="67"/>
      <c r="E612" s="67"/>
    </row>
    <row r="613" spans="1:5" ht="12.75">
      <c r="A613" s="174"/>
      <c r="B613" s="67"/>
      <c r="C613" s="67"/>
      <c r="D613" s="67"/>
      <c r="E613" s="67"/>
    </row>
    <row r="614" spans="1:5" ht="12.75">
      <c r="A614" s="174"/>
      <c r="B614" s="67"/>
      <c r="C614" s="67"/>
      <c r="D614" s="67"/>
      <c r="E614" s="67"/>
    </row>
    <row r="615" spans="1:5" ht="12.75">
      <c r="A615" s="174"/>
      <c r="B615" s="67"/>
      <c r="C615" s="67"/>
      <c r="D615" s="67"/>
      <c r="E615" s="67"/>
    </row>
    <row r="616" spans="1:5" ht="12.75">
      <c r="A616" s="174"/>
      <c r="B616" s="67"/>
      <c r="C616" s="67"/>
      <c r="D616" s="67"/>
      <c r="E616" s="67"/>
    </row>
    <row r="617" spans="1:5" ht="12.75">
      <c r="A617" s="174"/>
      <c r="B617" s="67"/>
      <c r="C617" s="67"/>
      <c r="D617" s="67"/>
      <c r="E617" s="67"/>
    </row>
    <row r="618" spans="1:5" ht="12.75">
      <c r="A618" s="174"/>
      <c r="B618" s="67"/>
      <c r="C618" s="67"/>
      <c r="D618" s="67"/>
      <c r="E618" s="67"/>
    </row>
    <row r="619" spans="1:5" ht="12.75">
      <c r="A619" s="174"/>
      <c r="B619" s="67"/>
      <c r="C619" s="67"/>
      <c r="D619" s="67"/>
      <c r="E619" s="67"/>
    </row>
    <row r="620" spans="1:5" ht="12.75">
      <c r="A620" s="174"/>
      <c r="B620" s="67"/>
      <c r="C620" s="67"/>
      <c r="D620" s="67"/>
      <c r="E620" s="67"/>
    </row>
    <row r="621" spans="1:5" ht="12.75">
      <c r="A621" s="174"/>
      <c r="B621" s="67"/>
      <c r="C621" s="67"/>
      <c r="D621" s="67"/>
      <c r="E621" s="67"/>
    </row>
    <row r="622" spans="1:5" ht="12.75">
      <c r="A622" s="174"/>
      <c r="B622" s="67"/>
      <c r="C622" s="67"/>
      <c r="D622" s="67"/>
      <c r="E622" s="67"/>
    </row>
    <row r="623" spans="1:5" ht="12.75">
      <c r="A623" s="174"/>
      <c r="B623" s="67"/>
      <c r="C623" s="67"/>
      <c r="D623" s="67"/>
      <c r="E623" s="67"/>
    </row>
    <row r="624" spans="1:5" ht="12.75">
      <c r="A624" s="174"/>
      <c r="B624" s="67"/>
      <c r="C624" s="67"/>
      <c r="D624" s="67"/>
      <c r="E624" s="67"/>
    </row>
    <row r="625" spans="1:5" ht="12.75">
      <c r="A625" s="174"/>
      <c r="B625" s="67"/>
      <c r="C625" s="67"/>
      <c r="D625" s="67"/>
      <c r="E625" s="67"/>
    </row>
    <row r="626" spans="1:5" ht="12.75">
      <c r="A626" s="174"/>
      <c r="B626" s="67"/>
      <c r="C626" s="67"/>
      <c r="D626" s="67"/>
      <c r="E626" s="67"/>
    </row>
    <row r="627" spans="1:5" ht="12.75">
      <c r="A627" s="174"/>
      <c r="B627" s="67"/>
      <c r="C627" s="67"/>
      <c r="D627" s="67"/>
      <c r="E627" s="67"/>
    </row>
    <row r="628" spans="1:5" ht="12.75">
      <c r="A628" s="174"/>
      <c r="B628" s="67"/>
      <c r="C628" s="67"/>
      <c r="D628" s="67"/>
      <c r="E628" s="67"/>
    </row>
    <row r="629" spans="1:5" ht="12.75">
      <c r="A629" s="174"/>
      <c r="B629" s="67"/>
      <c r="C629" s="67"/>
      <c r="D629" s="67"/>
      <c r="E629" s="67"/>
    </row>
    <row r="630" spans="1:5" ht="12.75">
      <c r="A630" s="174"/>
      <c r="B630" s="67"/>
      <c r="C630" s="67"/>
      <c r="D630" s="67"/>
      <c r="E630" s="67"/>
    </row>
    <row r="631" spans="1:5" ht="12.75">
      <c r="A631" s="174"/>
      <c r="B631" s="67"/>
      <c r="C631" s="67"/>
      <c r="D631" s="67"/>
      <c r="E631" s="67"/>
    </row>
    <row r="632" spans="1:5" ht="12.75">
      <c r="A632" s="174"/>
      <c r="B632" s="67"/>
      <c r="C632" s="67"/>
      <c r="D632" s="67"/>
      <c r="E632" s="67"/>
    </row>
    <row r="633" spans="1:5" ht="12.75">
      <c r="A633" s="174"/>
      <c r="B633" s="67"/>
      <c r="C633" s="67"/>
      <c r="D633" s="67"/>
      <c r="E633" s="67"/>
    </row>
    <row r="634" spans="1:5" ht="12.75">
      <c r="A634" s="174"/>
      <c r="B634" s="67"/>
      <c r="C634" s="67"/>
      <c r="D634" s="67"/>
      <c r="E634" s="67"/>
    </row>
    <row r="635" spans="1:5" ht="12.75">
      <c r="A635" s="174"/>
      <c r="B635" s="67"/>
      <c r="C635" s="67"/>
      <c r="D635" s="67"/>
      <c r="E635" s="67"/>
    </row>
    <row r="636" spans="1:5" ht="12.75">
      <c r="A636" s="174"/>
      <c r="B636" s="67"/>
      <c r="C636" s="67"/>
      <c r="D636" s="67"/>
      <c r="E636" s="67"/>
    </row>
    <row r="637" spans="1:5" ht="12.75">
      <c r="A637" s="174"/>
      <c r="B637" s="67"/>
      <c r="C637" s="67"/>
      <c r="D637" s="67"/>
      <c r="E637" s="67"/>
    </row>
    <row r="638" spans="1:5" ht="12.75">
      <c r="A638" s="174"/>
      <c r="B638" s="67"/>
      <c r="C638" s="67"/>
      <c r="D638" s="67"/>
      <c r="E638" s="67"/>
    </row>
    <row r="639" spans="1:5" ht="12.75">
      <c r="A639" s="174"/>
      <c r="B639" s="67"/>
      <c r="C639" s="67"/>
      <c r="D639" s="67"/>
      <c r="E639" s="67"/>
    </row>
    <row r="640" spans="1:5" ht="12.75">
      <c r="A640" s="174"/>
      <c r="B640" s="67"/>
      <c r="C640" s="67"/>
      <c r="D640" s="67"/>
      <c r="E640" s="67"/>
    </row>
    <row r="641" spans="1:5" ht="12.75">
      <c r="A641" s="174"/>
      <c r="B641" s="67"/>
      <c r="C641" s="67"/>
      <c r="D641" s="67"/>
      <c r="E641" s="67"/>
    </row>
    <row r="642" spans="1:5" ht="12.75">
      <c r="A642" s="174"/>
      <c r="B642" s="67"/>
      <c r="C642" s="67"/>
      <c r="D642" s="67"/>
      <c r="E642" s="67"/>
    </row>
    <row r="643" spans="1:5" ht="12.75">
      <c r="A643" s="174"/>
      <c r="B643" s="67"/>
      <c r="C643" s="67"/>
      <c r="D643" s="67"/>
      <c r="E643" s="67"/>
    </row>
    <row r="644" spans="1:5" ht="12.75">
      <c r="A644" s="174"/>
      <c r="B644" s="67"/>
      <c r="C644" s="67"/>
      <c r="D644" s="67"/>
      <c r="E644" s="67"/>
    </row>
    <row r="645" spans="1:5" ht="12.75">
      <c r="A645" s="174"/>
      <c r="B645" s="67"/>
      <c r="C645" s="67"/>
      <c r="D645" s="67"/>
      <c r="E645" s="67"/>
    </row>
    <row r="646" spans="1:5" ht="12.75">
      <c r="A646" s="174"/>
      <c r="B646" s="67"/>
      <c r="C646" s="67"/>
      <c r="D646" s="67"/>
      <c r="E646" s="67"/>
    </row>
    <row r="647" spans="1:5" ht="12.75">
      <c r="A647" s="174"/>
      <c r="B647" s="67"/>
      <c r="C647" s="67"/>
      <c r="D647" s="67"/>
      <c r="E647" s="67"/>
    </row>
    <row r="648" spans="1:5" ht="12.75">
      <c r="A648" s="174"/>
      <c r="B648" s="67"/>
      <c r="C648" s="67"/>
      <c r="D648" s="67"/>
      <c r="E648" s="67"/>
    </row>
    <row r="649" spans="1:5" ht="12.75">
      <c r="A649" s="174"/>
      <c r="B649" s="67"/>
      <c r="C649" s="67"/>
      <c r="D649" s="67"/>
      <c r="E649" s="67"/>
    </row>
    <row r="650" spans="1:5" ht="12.75">
      <c r="A650" s="174"/>
      <c r="B650" s="67"/>
      <c r="C650" s="67"/>
      <c r="D650" s="67"/>
      <c r="E650" s="67"/>
    </row>
    <row r="651" spans="1:5" ht="12.75">
      <c r="A651" s="174"/>
      <c r="B651" s="67"/>
      <c r="C651" s="67"/>
      <c r="D651" s="67"/>
      <c r="E651" s="67"/>
    </row>
    <row r="652" spans="1:5" ht="12.75">
      <c r="A652" s="174"/>
      <c r="B652" s="67"/>
      <c r="C652" s="67"/>
      <c r="D652" s="67"/>
      <c r="E652" s="67"/>
    </row>
    <row r="653" spans="1:5" ht="12.75">
      <c r="A653" s="174"/>
      <c r="B653" s="67"/>
      <c r="C653" s="67"/>
      <c r="D653" s="67"/>
      <c r="E653" s="67"/>
    </row>
    <row r="654" spans="1:5" ht="12.75">
      <c r="A654" s="174"/>
      <c r="B654" s="67"/>
      <c r="C654" s="67"/>
      <c r="D654" s="67"/>
      <c r="E654" s="67"/>
    </row>
    <row r="655" spans="1:5" ht="12.75">
      <c r="A655" s="174"/>
      <c r="B655" s="67"/>
      <c r="C655" s="67"/>
      <c r="D655" s="67"/>
      <c r="E655" s="67"/>
    </row>
    <row r="656" spans="1:5" ht="12.75">
      <c r="A656" s="174"/>
      <c r="B656" s="67"/>
      <c r="C656" s="67"/>
      <c r="D656" s="67"/>
      <c r="E656" s="67"/>
    </row>
    <row r="657" spans="1:5" ht="12.75">
      <c r="A657" s="174"/>
      <c r="B657" s="67"/>
      <c r="C657" s="67"/>
      <c r="D657" s="67"/>
      <c r="E657" s="67"/>
    </row>
    <row r="658" spans="1:5" ht="12.75">
      <c r="A658" s="174"/>
      <c r="B658" s="67"/>
      <c r="C658" s="67"/>
      <c r="D658" s="67"/>
      <c r="E658" s="67"/>
    </row>
    <row r="659" spans="1:5" ht="12.75">
      <c r="A659" s="174"/>
      <c r="B659" s="67"/>
      <c r="C659" s="67"/>
      <c r="D659" s="67"/>
      <c r="E659" s="67"/>
    </row>
    <row r="660" spans="1:5" ht="12.75">
      <c r="A660" s="174"/>
      <c r="B660" s="67"/>
      <c r="C660" s="67"/>
      <c r="D660" s="67"/>
      <c r="E660" s="67"/>
    </row>
    <row r="661" spans="1:5" ht="12.75">
      <c r="A661" s="174"/>
      <c r="B661" s="67"/>
      <c r="C661" s="67"/>
      <c r="D661" s="67"/>
      <c r="E661" s="67"/>
    </row>
    <row r="662" spans="1:5" ht="12.75">
      <c r="A662" s="174"/>
      <c r="B662" s="67"/>
      <c r="C662" s="67"/>
      <c r="D662" s="67"/>
      <c r="E662" s="67"/>
    </row>
    <row r="663" spans="1:5" ht="12.75">
      <c r="A663" s="174"/>
      <c r="B663" s="67"/>
      <c r="C663" s="67"/>
      <c r="D663" s="67"/>
      <c r="E663" s="67"/>
    </row>
    <row r="664" spans="1:5" ht="12.75">
      <c r="A664" s="174"/>
      <c r="B664" s="67"/>
      <c r="C664" s="67"/>
      <c r="D664" s="67"/>
      <c r="E664" s="67"/>
    </row>
    <row r="665" spans="1:5" ht="12.75">
      <c r="A665" s="174"/>
      <c r="B665" s="67"/>
      <c r="C665" s="67"/>
      <c r="D665" s="67"/>
      <c r="E665" s="67"/>
    </row>
    <row r="666" spans="1:5" ht="12.75">
      <c r="A666" s="174"/>
      <c r="B666" s="67"/>
      <c r="C666" s="67"/>
      <c r="D666" s="67"/>
      <c r="E666" s="67"/>
    </row>
    <row r="667" spans="1:5" ht="12.75">
      <c r="A667" s="174"/>
      <c r="B667" s="67"/>
      <c r="C667" s="67"/>
      <c r="D667" s="67"/>
      <c r="E667" s="67"/>
    </row>
    <row r="668" spans="1:5" ht="12.75">
      <c r="A668" s="174"/>
      <c r="B668" s="67"/>
      <c r="C668" s="67"/>
      <c r="D668" s="67"/>
      <c r="E668" s="67"/>
    </row>
    <row r="669" spans="1:5" ht="12.75">
      <c r="A669" s="174"/>
      <c r="B669" s="67"/>
      <c r="C669" s="67"/>
      <c r="D669" s="67"/>
      <c r="E669" s="67"/>
    </row>
    <row r="670" spans="1:5" ht="12.75">
      <c r="A670" s="174"/>
      <c r="B670" s="67"/>
      <c r="C670" s="67"/>
      <c r="D670" s="67"/>
      <c r="E670" s="67"/>
    </row>
    <row r="671" spans="1:5" ht="12.75">
      <c r="A671" s="174"/>
      <c r="B671" s="67"/>
      <c r="C671" s="67"/>
      <c r="D671" s="67"/>
      <c r="E671" s="67"/>
    </row>
    <row r="672" spans="1:5" ht="12.75">
      <c r="A672" s="174"/>
      <c r="B672" s="67"/>
      <c r="C672" s="67"/>
      <c r="D672" s="67"/>
      <c r="E672" s="67"/>
    </row>
    <row r="673" spans="1:5" ht="12.75">
      <c r="A673" s="174"/>
      <c r="B673" s="67"/>
      <c r="C673" s="67"/>
      <c r="D673" s="67"/>
      <c r="E673" s="67"/>
    </row>
    <row r="674" spans="1:5" ht="12.75">
      <c r="A674" s="174"/>
      <c r="B674" s="67"/>
      <c r="C674" s="67"/>
      <c r="D674" s="67"/>
      <c r="E674" s="67"/>
    </row>
    <row r="675" spans="1:5" ht="12.75">
      <c r="A675" s="174"/>
      <c r="B675" s="67"/>
      <c r="C675" s="67"/>
      <c r="D675" s="67"/>
      <c r="E675" s="67"/>
    </row>
    <row r="676" spans="1:5" ht="12.75">
      <c r="A676" s="174"/>
      <c r="B676" s="67"/>
      <c r="C676" s="67"/>
      <c r="D676" s="67"/>
      <c r="E676" s="67"/>
    </row>
    <row r="677" spans="1:5" ht="12.75">
      <c r="A677" s="174"/>
      <c r="B677" s="67"/>
      <c r="C677" s="67"/>
      <c r="D677" s="67"/>
      <c r="E677" s="67"/>
    </row>
    <row r="678" spans="1:5" ht="12.75">
      <c r="A678" s="174"/>
      <c r="B678" s="67"/>
      <c r="C678" s="67"/>
      <c r="D678" s="67"/>
      <c r="E678" s="67"/>
    </row>
    <row r="679" spans="1:5" ht="12.75">
      <c r="A679" s="174"/>
      <c r="B679" s="67"/>
      <c r="C679" s="67"/>
      <c r="D679" s="67"/>
      <c r="E679" s="67"/>
    </row>
    <row r="680" spans="1:5" ht="12.75">
      <c r="A680" s="174"/>
      <c r="B680" s="67"/>
      <c r="C680" s="67"/>
      <c r="D680" s="67"/>
      <c r="E680" s="67"/>
    </row>
    <row r="681" spans="1:5" ht="12.75">
      <c r="A681" s="174"/>
      <c r="B681" s="67"/>
      <c r="C681" s="67"/>
      <c r="D681" s="67"/>
      <c r="E681" s="67"/>
    </row>
    <row r="682" spans="1:5" ht="12.75">
      <c r="A682" s="174"/>
      <c r="B682" s="67"/>
      <c r="C682" s="67"/>
      <c r="D682" s="67"/>
      <c r="E682" s="67"/>
    </row>
    <row r="683" spans="1:5" ht="12.75">
      <c r="A683" s="174"/>
      <c r="B683" s="67"/>
      <c r="C683" s="67"/>
      <c r="D683" s="67"/>
      <c r="E683" s="67"/>
    </row>
    <row r="684" spans="1:5" ht="12.75">
      <c r="A684" s="174"/>
      <c r="B684" s="67"/>
      <c r="C684" s="67"/>
      <c r="D684" s="67"/>
      <c r="E684" s="67"/>
    </row>
    <row r="685" spans="1:5" ht="12.75">
      <c r="A685" s="174"/>
      <c r="B685" s="67"/>
      <c r="C685" s="67"/>
      <c r="D685" s="67"/>
      <c r="E685" s="67"/>
    </row>
    <row r="686" spans="1:5" ht="12.75">
      <c r="A686" s="174"/>
      <c r="B686" s="67"/>
      <c r="C686" s="67"/>
      <c r="D686" s="67"/>
      <c r="E686" s="67"/>
    </row>
  </sheetData>
  <sheetProtection/>
  <mergeCells count="8">
    <mergeCell ref="A7:E7"/>
    <mergeCell ref="C8:E8"/>
    <mergeCell ref="B1:E1"/>
    <mergeCell ref="D2:E2"/>
    <mergeCell ref="B3:E3"/>
    <mergeCell ref="B4:E4"/>
    <mergeCell ref="B5:E5"/>
    <mergeCell ref="A6:E6"/>
  </mergeCells>
  <hyperlinks>
    <hyperlink ref="A98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0"/>
  <sheetViews>
    <sheetView tabSelected="1" zoomScale="120" zoomScaleNormal="120" zoomScaleSheetLayoutView="110" workbookViewId="0" topLeftCell="A1">
      <selection activeCell="A7" sqref="A7:E7"/>
    </sheetView>
  </sheetViews>
  <sheetFormatPr defaultColWidth="9.00390625" defaultRowHeight="12.75"/>
  <cols>
    <col min="1" max="1" width="50.00390625" style="114" customWidth="1"/>
    <col min="2" max="2" width="28.00390625" style="1" customWidth="1"/>
    <col min="3" max="3" width="11.375" style="1" customWidth="1"/>
    <col min="4" max="4" width="11.875" style="1" customWidth="1"/>
    <col min="5" max="5" width="11.125" style="1" customWidth="1"/>
    <col min="6" max="6" width="0.12890625" style="1" hidden="1" customWidth="1"/>
    <col min="7" max="16384" width="9.125" style="1" customWidth="1"/>
  </cols>
  <sheetData>
    <row r="1" spans="1:5" ht="15.75">
      <c r="A1" s="59"/>
      <c r="B1" s="188" t="s">
        <v>148</v>
      </c>
      <c r="C1" s="187"/>
      <c r="D1" s="187"/>
      <c r="E1" s="187"/>
    </row>
    <row r="2" spans="1:5" ht="15.75">
      <c r="A2" s="59"/>
      <c r="B2" s="141"/>
      <c r="C2" s="141"/>
      <c r="D2" s="188" t="s">
        <v>149</v>
      </c>
      <c r="E2" s="188"/>
    </row>
    <row r="3" spans="1:5" ht="15.75">
      <c r="A3" s="59"/>
      <c r="B3" s="188" t="s">
        <v>147</v>
      </c>
      <c r="C3" s="187"/>
      <c r="D3" s="187"/>
      <c r="E3" s="187"/>
    </row>
    <row r="4" spans="1:5" ht="15.75">
      <c r="A4" s="59"/>
      <c r="B4" s="188" t="s">
        <v>261</v>
      </c>
      <c r="C4" s="187"/>
      <c r="D4" s="187"/>
      <c r="E4" s="187"/>
    </row>
    <row r="5" spans="1:5" ht="14.25" customHeight="1">
      <c r="A5" s="59"/>
      <c r="B5" s="188" t="s">
        <v>222</v>
      </c>
      <c r="C5" s="187"/>
      <c r="D5" s="187"/>
      <c r="E5" s="187"/>
    </row>
    <row r="6" spans="1:6" ht="15.75" hidden="1">
      <c r="A6" s="192"/>
      <c r="B6" s="192"/>
      <c r="C6" s="192"/>
      <c r="D6" s="192"/>
      <c r="E6" s="192"/>
      <c r="F6" s="60"/>
    </row>
    <row r="7" spans="1:6" ht="33" customHeight="1">
      <c r="A7" s="189" t="s">
        <v>146</v>
      </c>
      <c r="B7" s="189"/>
      <c r="C7" s="189"/>
      <c r="D7" s="189"/>
      <c r="E7" s="189"/>
      <c r="F7" s="61"/>
    </row>
    <row r="8" spans="1:6" ht="15.75" customHeight="1">
      <c r="A8" s="192"/>
      <c r="B8" s="192"/>
      <c r="C8" s="192"/>
      <c r="D8" s="192"/>
      <c r="E8" s="192"/>
      <c r="F8" s="61"/>
    </row>
    <row r="9" spans="1:6" ht="15.75" customHeight="1">
      <c r="A9" s="62"/>
      <c r="B9" s="63"/>
      <c r="C9" s="63"/>
      <c r="D9" s="190" t="s">
        <v>173</v>
      </c>
      <c r="E9" s="191"/>
      <c r="F9" s="60"/>
    </row>
    <row r="10" spans="1:18" ht="63" customHeight="1">
      <c r="A10" s="64" t="s">
        <v>154</v>
      </c>
      <c r="B10" s="65" t="s">
        <v>155</v>
      </c>
      <c r="C10" s="149" t="s">
        <v>121</v>
      </c>
      <c r="D10" s="149" t="s">
        <v>122</v>
      </c>
      <c r="E10" s="149" t="s">
        <v>263</v>
      </c>
      <c r="G10" s="66"/>
      <c r="H10" s="66"/>
      <c r="I10" s="66"/>
      <c r="J10" s="67"/>
      <c r="K10" s="67"/>
      <c r="L10" s="67"/>
      <c r="M10" s="67"/>
      <c r="N10" s="67"/>
      <c r="O10" s="67"/>
      <c r="P10" s="67"/>
      <c r="Q10" s="67"/>
      <c r="R10" s="67"/>
    </row>
    <row r="11" spans="1:18" ht="12.75">
      <c r="A11" s="68">
        <v>1</v>
      </c>
      <c r="B11" s="68">
        <v>2</v>
      </c>
      <c r="C11" s="69">
        <v>3</v>
      </c>
      <c r="D11" s="69">
        <v>4</v>
      </c>
      <c r="E11" s="69">
        <v>5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5.75">
      <c r="A12" s="53" t="s">
        <v>217</v>
      </c>
      <c r="B12" s="23" t="s">
        <v>156</v>
      </c>
      <c r="C12" s="176">
        <f>SUM(C13+C45)</f>
        <v>170050.8</v>
      </c>
      <c r="D12" s="176">
        <f>SUM(D13+D45)</f>
        <v>28492.000000000004</v>
      </c>
      <c r="E12" s="31">
        <f>D12/C12*100</f>
        <v>16.754993213792588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15.75">
      <c r="A13" s="53" t="s">
        <v>216</v>
      </c>
      <c r="B13" s="23"/>
      <c r="C13" s="176">
        <f>SUM(C14+C28+C42+C23)</f>
        <v>141253.19999999998</v>
      </c>
      <c r="D13" s="176">
        <f>SUM(D14+D28+D42+D23)</f>
        <v>27509.900000000005</v>
      </c>
      <c r="E13" s="31">
        <f>D13/C13*100</f>
        <v>19.475594181229177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ht="15.75">
      <c r="A14" s="53" t="s">
        <v>314</v>
      </c>
      <c r="B14" s="23" t="s">
        <v>158</v>
      </c>
      <c r="C14" s="176">
        <f>SUM(C15)</f>
        <v>124387.99999999999</v>
      </c>
      <c r="D14" s="176">
        <f>SUM(D15)</f>
        <v>21972.7</v>
      </c>
      <c r="E14" s="31">
        <f aca="true" t="shared" si="0" ref="E14:E166">D14/C14*100</f>
        <v>17.664646107341547</v>
      </c>
      <c r="G14" s="67"/>
      <c r="H14" s="70"/>
      <c r="I14" s="70"/>
      <c r="J14" s="67"/>
      <c r="K14" s="67"/>
      <c r="L14" s="67"/>
      <c r="M14" s="67"/>
      <c r="N14" s="67"/>
      <c r="O14" s="67"/>
      <c r="P14" s="67"/>
      <c r="Q14" s="67"/>
      <c r="R14" s="67"/>
    </row>
    <row r="15" spans="1:18" ht="15.75">
      <c r="A15" s="53" t="s">
        <v>159</v>
      </c>
      <c r="B15" s="23" t="s">
        <v>160</v>
      </c>
      <c r="C15" s="176">
        <f>SUM(C16+C17+C19+C18+C20+C21+C22)</f>
        <v>124387.99999999999</v>
      </c>
      <c r="D15" s="176">
        <f>SUM(D16+D17+D19+D18+D20+D21+D22)</f>
        <v>21972.7</v>
      </c>
      <c r="E15" s="31">
        <f t="shared" si="0"/>
        <v>17.664646107341547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8" ht="60.75">
      <c r="A16" s="52" t="s">
        <v>185</v>
      </c>
      <c r="B16" s="14" t="s">
        <v>211</v>
      </c>
      <c r="C16" s="110">
        <v>111066.7</v>
      </c>
      <c r="D16" s="102">
        <v>20554.8</v>
      </c>
      <c r="E16" s="29">
        <f t="shared" si="0"/>
        <v>18.506717134838794</v>
      </c>
      <c r="G16" s="71"/>
      <c r="H16" s="71"/>
      <c r="I16" s="71"/>
      <c r="J16" s="71"/>
      <c r="K16" s="67"/>
      <c r="L16" s="67"/>
      <c r="M16" s="67"/>
      <c r="N16" s="67"/>
      <c r="O16" s="67"/>
      <c r="P16" s="67"/>
      <c r="Q16" s="67"/>
      <c r="R16" s="67"/>
    </row>
    <row r="17" spans="1:18" ht="84.75">
      <c r="A17" s="52" t="s">
        <v>182</v>
      </c>
      <c r="B17" s="14" t="s">
        <v>212</v>
      </c>
      <c r="C17" s="110">
        <v>0</v>
      </c>
      <c r="D17" s="102">
        <v>0</v>
      </c>
      <c r="E17" s="29">
        <v>0</v>
      </c>
      <c r="G17" s="71"/>
      <c r="H17" s="71"/>
      <c r="I17" s="71"/>
      <c r="J17" s="71"/>
      <c r="K17" s="67"/>
      <c r="L17" s="67"/>
      <c r="M17" s="67"/>
      <c r="N17" s="67"/>
      <c r="O17" s="67"/>
      <c r="P17" s="67"/>
      <c r="Q17" s="67"/>
      <c r="R17" s="67"/>
    </row>
    <row r="18" spans="1:18" ht="36.75">
      <c r="A18" s="52" t="s">
        <v>183</v>
      </c>
      <c r="B18" s="14" t="s">
        <v>214</v>
      </c>
      <c r="C18" s="110">
        <v>1093.2</v>
      </c>
      <c r="D18" s="102">
        <v>21.9</v>
      </c>
      <c r="E18" s="29">
        <f t="shared" si="0"/>
        <v>2.0032930845225025</v>
      </c>
      <c r="G18" s="71"/>
      <c r="H18" s="71"/>
      <c r="I18" s="71"/>
      <c r="J18" s="71"/>
      <c r="K18" s="67"/>
      <c r="L18" s="67"/>
      <c r="M18" s="67"/>
      <c r="N18" s="67"/>
      <c r="O18" s="67"/>
      <c r="P18" s="67"/>
      <c r="Q18" s="67"/>
      <c r="R18" s="67"/>
    </row>
    <row r="19" spans="1:18" ht="72.75">
      <c r="A19" s="52" t="s">
        <v>284</v>
      </c>
      <c r="B19" s="14" t="s">
        <v>213</v>
      </c>
      <c r="C19" s="110">
        <v>783</v>
      </c>
      <c r="D19" s="102">
        <v>113.2</v>
      </c>
      <c r="E19" s="29">
        <f t="shared" si="0"/>
        <v>14.457215836526183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</row>
    <row r="20" spans="1:18" ht="131.25" customHeight="1">
      <c r="A20" s="33" t="s">
        <v>44</v>
      </c>
      <c r="B20" s="12" t="s">
        <v>45</v>
      </c>
      <c r="C20" s="110">
        <v>431.9</v>
      </c>
      <c r="D20" s="102">
        <v>571.1</v>
      </c>
      <c r="E20" s="29">
        <f t="shared" si="0"/>
        <v>132.22968279694376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</row>
    <row r="21" spans="1:18" ht="87.75" customHeight="1">
      <c r="A21" s="33" t="s">
        <v>83</v>
      </c>
      <c r="B21" s="12" t="s">
        <v>81</v>
      </c>
      <c r="C21" s="110">
        <v>290.3</v>
      </c>
      <c r="D21" s="102">
        <v>387.2</v>
      </c>
      <c r="E21" s="29">
        <f t="shared" si="0"/>
        <v>133.37926283155355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</row>
    <row r="22" spans="1:18" ht="88.5" customHeight="1">
      <c r="A22" s="33" t="s">
        <v>84</v>
      </c>
      <c r="B22" s="12" t="s">
        <v>82</v>
      </c>
      <c r="C22" s="110">
        <v>10722.9</v>
      </c>
      <c r="D22" s="102">
        <v>324.5</v>
      </c>
      <c r="E22" s="29">
        <f t="shared" si="0"/>
        <v>3.0262335748724696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1:18" ht="36.75">
      <c r="A23" s="53" t="s">
        <v>315</v>
      </c>
      <c r="B23" s="13" t="s">
        <v>247</v>
      </c>
      <c r="C23" s="176">
        <f>SUM(C24:C27)</f>
        <v>10393.699999999999</v>
      </c>
      <c r="D23" s="176">
        <f>SUM(D24:D27)</f>
        <v>2425.2</v>
      </c>
      <c r="E23" s="31">
        <f t="shared" si="0"/>
        <v>23.333365404042837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18" ht="84.75">
      <c r="A24" s="52" t="s">
        <v>316</v>
      </c>
      <c r="B24" s="21" t="s">
        <v>280</v>
      </c>
      <c r="C24" s="110">
        <v>4696.8</v>
      </c>
      <c r="D24" s="102">
        <v>1189.1</v>
      </c>
      <c r="E24" s="29">
        <f t="shared" si="0"/>
        <v>25.317237267927094</v>
      </c>
      <c r="F24" s="72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5" ht="95.25" customHeight="1">
      <c r="A25" s="52" t="s">
        <v>285</v>
      </c>
      <c r="B25" s="21" t="s">
        <v>281</v>
      </c>
      <c r="C25" s="110">
        <v>30.7</v>
      </c>
      <c r="D25" s="102">
        <v>6.2</v>
      </c>
      <c r="E25" s="29">
        <f t="shared" si="0"/>
        <v>20.195439739413683</v>
      </c>
    </row>
    <row r="26" spans="1:5" ht="84.75" customHeight="1">
      <c r="A26" s="73" t="s">
        <v>286</v>
      </c>
      <c r="B26" s="21" t="s">
        <v>282</v>
      </c>
      <c r="C26" s="110">
        <v>6222.4</v>
      </c>
      <c r="D26" s="102">
        <v>1356.1</v>
      </c>
      <c r="E26" s="29">
        <f t="shared" si="0"/>
        <v>21.793841604525586</v>
      </c>
    </row>
    <row r="27" spans="1:5" ht="87" customHeight="1">
      <c r="A27" s="74" t="s">
        <v>287</v>
      </c>
      <c r="B27" s="21" t="s">
        <v>283</v>
      </c>
      <c r="C27" s="110">
        <v>-556.2</v>
      </c>
      <c r="D27" s="102">
        <v>-126.2</v>
      </c>
      <c r="E27" s="29">
        <f t="shared" si="0"/>
        <v>22.689679971233367</v>
      </c>
    </row>
    <row r="28" spans="1:5" ht="18.75" customHeight="1">
      <c r="A28" s="53" t="s">
        <v>161</v>
      </c>
      <c r="B28" s="23" t="s">
        <v>162</v>
      </c>
      <c r="C28" s="176">
        <f>SUM(C35+C38+C40)+C29</f>
        <v>5299.5</v>
      </c>
      <c r="D28" s="176">
        <f>SUM(D35+D38+D40)+D29</f>
        <v>2528.6000000000004</v>
      </c>
      <c r="E28" s="31">
        <f t="shared" si="0"/>
        <v>47.71393527691292</v>
      </c>
    </row>
    <row r="29" spans="1:5" ht="24.75">
      <c r="A29" s="53" t="s">
        <v>317</v>
      </c>
      <c r="B29" s="23" t="s">
        <v>318</v>
      </c>
      <c r="C29" s="176">
        <f>C30+C32+C34</f>
        <v>1064</v>
      </c>
      <c r="D29" s="176">
        <f>D30+D32+D34</f>
        <v>78.3</v>
      </c>
      <c r="E29" s="31">
        <f t="shared" si="0"/>
        <v>7.359022556390977</v>
      </c>
    </row>
    <row r="30" spans="1:5" ht="26.25" customHeight="1">
      <c r="A30" s="52" t="s">
        <v>319</v>
      </c>
      <c r="B30" s="14" t="s">
        <v>431</v>
      </c>
      <c r="C30" s="177">
        <f>C31</f>
        <v>700</v>
      </c>
      <c r="D30" s="177">
        <f>D31</f>
        <v>20.3</v>
      </c>
      <c r="E30" s="29">
        <f t="shared" si="0"/>
        <v>2.9000000000000004</v>
      </c>
    </row>
    <row r="31" spans="1:5" ht="24.75">
      <c r="A31" s="52" t="s">
        <v>319</v>
      </c>
      <c r="B31" s="14" t="s">
        <v>429</v>
      </c>
      <c r="C31" s="110">
        <v>700</v>
      </c>
      <c r="D31" s="177">
        <v>20.3</v>
      </c>
      <c r="E31" s="29">
        <f t="shared" si="0"/>
        <v>2.9000000000000004</v>
      </c>
    </row>
    <row r="32" spans="1:5" ht="36.75">
      <c r="A32" s="52" t="s">
        <v>432</v>
      </c>
      <c r="B32" s="14" t="s">
        <v>433</v>
      </c>
      <c r="C32" s="177">
        <v>364</v>
      </c>
      <c r="D32" s="177">
        <f>D33</f>
        <v>58</v>
      </c>
      <c r="E32" s="29">
        <f t="shared" si="0"/>
        <v>15.934065934065933</v>
      </c>
    </row>
    <row r="33" spans="1:5" ht="48.75">
      <c r="A33" s="52" t="s">
        <v>320</v>
      </c>
      <c r="B33" s="14" t="s">
        <v>430</v>
      </c>
      <c r="C33" s="110">
        <v>0</v>
      </c>
      <c r="D33" s="177">
        <v>58</v>
      </c>
      <c r="E33" s="29">
        <v>0</v>
      </c>
    </row>
    <row r="34" spans="1:5" ht="23.25" customHeight="1" hidden="1">
      <c r="A34" s="52" t="s">
        <v>434</v>
      </c>
      <c r="B34" s="14" t="s">
        <v>435</v>
      </c>
      <c r="C34" s="177">
        <v>0</v>
      </c>
      <c r="D34" s="177">
        <v>0</v>
      </c>
      <c r="E34" s="29" t="e">
        <f t="shared" si="0"/>
        <v>#DIV/0!</v>
      </c>
    </row>
    <row r="35" spans="1:5" ht="24.75">
      <c r="A35" s="53" t="s">
        <v>188</v>
      </c>
      <c r="B35" s="23" t="s">
        <v>220</v>
      </c>
      <c r="C35" s="176">
        <f>C36+C37</f>
        <v>-4.5</v>
      </c>
      <c r="D35" s="176">
        <f>D36+D37</f>
        <v>-4.5</v>
      </c>
      <c r="E35" s="31">
        <f t="shared" si="0"/>
        <v>100</v>
      </c>
    </row>
    <row r="36" spans="1:5" ht="24.75">
      <c r="A36" s="52" t="s">
        <v>188</v>
      </c>
      <c r="B36" s="14" t="s">
        <v>221</v>
      </c>
      <c r="C36" s="177">
        <v>-4.5</v>
      </c>
      <c r="D36" s="177">
        <v>-4.5</v>
      </c>
      <c r="E36" s="29">
        <f t="shared" si="0"/>
        <v>100</v>
      </c>
    </row>
    <row r="37" spans="1:5" ht="36.75" hidden="1">
      <c r="A37" s="52" t="s">
        <v>508</v>
      </c>
      <c r="B37" s="14" t="s">
        <v>507</v>
      </c>
      <c r="C37" s="177">
        <v>0</v>
      </c>
      <c r="D37" s="177">
        <v>0</v>
      </c>
      <c r="E37" s="29">
        <v>0</v>
      </c>
    </row>
    <row r="38" spans="1:5" ht="15.75">
      <c r="A38" s="53" t="s">
        <v>163</v>
      </c>
      <c r="B38" s="23" t="s">
        <v>223</v>
      </c>
      <c r="C38" s="176">
        <f>C39</f>
        <v>2622</v>
      </c>
      <c r="D38" s="176">
        <f>D39</f>
        <v>1509.4</v>
      </c>
      <c r="E38" s="31">
        <f t="shared" si="0"/>
        <v>57.56674294431732</v>
      </c>
    </row>
    <row r="39" spans="1:5" ht="15.75" customHeight="1">
      <c r="A39" s="52" t="s">
        <v>163</v>
      </c>
      <c r="B39" s="12" t="s">
        <v>152</v>
      </c>
      <c r="C39" s="110">
        <v>2622</v>
      </c>
      <c r="D39" s="177">
        <v>1509.4</v>
      </c>
      <c r="E39" s="29">
        <f t="shared" si="0"/>
        <v>57.56674294431732</v>
      </c>
    </row>
    <row r="40" spans="1:5" ht="27" customHeight="1">
      <c r="A40" s="53" t="s">
        <v>267</v>
      </c>
      <c r="B40" s="13" t="s">
        <v>471</v>
      </c>
      <c r="C40" s="176">
        <f>C41</f>
        <v>1618</v>
      </c>
      <c r="D40" s="176">
        <f>D41</f>
        <v>945.4</v>
      </c>
      <c r="E40" s="31">
        <f t="shared" si="0"/>
        <v>58.43016069221261</v>
      </c>
    </row>
    <row r="41" spans="1:5" ht="37.5" customHeight="1">
      <c r="A41" s="52" t="s">
        <v>268</v>
      </c>
      <c r="B41" s="12" t="s">
        <v>266</v>
      </c>
      <c r="C41" s="110">
        <v>1618</v>
      </c>
      <c r="D41" s="177">
        <v>945.4</v>
      </c>
      <c r="E41" s="29">
        <f t="shared" si="0"/>
        <v>58.43016069221261</v>
      </c>
    </row>
    <row r="42" spans="1:5" ht="15.75">
      <c r="A42" s="53" t="s">
        <v>189</v>
      </c>
      <c r="B42" s="23" t="s">
        <v>190</v>
      </c>
      <c r="C42" s="176">
        <f>SUM(C43)</f>
        <v>1172</v>
      </c>
      <c r="D42" s="176">
        <f>SUM(D43)</f>
        <v>583.4</v>
      </c>
      <c r="E42" s="31">
        <f t="shared" si="0"/>
        <v>49.77815699658703</v>
      </c>
    </row>
    <row r="43" spans="1:5" ht="24.75">
      <c r="A43" s="53" t="s">
        <v>191</v>
      </c>
      <c r="B43" s="23" t="s">
        <v>192</v>
      </c>
      <c r="C43" s="176">
        <f>SUM(C44)</f>
        <v>1172</v>
      </c>
      <c r="D43" s="176">
        <f>SUM(D44)</f>
        <v>583.4</v>
      </c>
      <c r="E43" s="31">
        <f t="shared" si="0"/>
        <v>49.77815699658703</v>
      </c>
    </row>
    <row r="44" spans="1:5" ht="36.75">
      <c r="A44" s="52" t="s">
        <v>193</v>
      </c>
      <c r="B44" s="14" t="s">
        <v>227</v>
      </c>
      <c r="C44" s="110">
        <v>1172</v>
      </c>
      <c r="D44" s="177">
        <v>583.4</v>
      </c>
      <c r="E44" s="29">
        <f t="shared" si="0"/>
        <v>49.77815699658703</v>
      </c>
    </row>
    <row r="45" spans="1:5" ht="17.25" customHeight="1">
      <c r="A45" s="53" t="s">
        <v>218</v>
      </c>
      <c r="B45" s="14"/>
      <c r="C45" s="176">
        <f>SUM(C46+C56+C67+C72+C63+C121)</f>
        <v>28797.600000000002</v>
      </c>
      <c r="D45" s="176">
        <f>SUM(D46+D56+D67+D72+D63+D121)</f>
        <v>982.1000000000001</v>
      </c>
      <c r="E45" s="31">
        <f t="shared" si="0"/>
        <v>3.4103536405811594</v>
      </c>
    </row>
    <row r="46" spans="1:5" ht="26.25" customHeight="1">
      <c r="A46" s="53" t="s">
        <v>165</v>
      </c>
      <c r="B46" s="23" t="s">
        <v>166</v>
      </c>
      <c r="C46" s="176">
        <f>SUM(C47+C54)</f>
        <v>12114</v>
      </c>
      <c r="D46" s="176">
        <f>SUM(D47+D54)</f>
        <v>696.7</v>
      </c>
      <c r="E46" s="31">
        <f t="shared" si="0"/>
        <v>5.7511969621925045</v>
      </c>
    </row>
    <row r="47" spans="1:5" ht="75" customHeight="1">
      <c r="A47" s="17" t="s">
        <v>288</v>
      </c>
      <c r="B47" s="23" t="s">
        <v>167</v>
      </c>
      <c r="C47" s="176">
        <f>SUM(C48+C52+C50)</f>
        <v>12114</v>
      </c>
      <c r="D47" s="176">
        <f>SUM(D48+D52+D50)</f>
        <v>696.7</v>
      </c>
      <c r="E47" s="31">
        <f t="shared" si="0"/>
        <v>5.7511969621925045</v>
      </c>
    </row>
    <row r="48" spans="1:5" ht="48.75">
      <c r="A48" s="18" t="s">
        <v>168</v>
      </c>
      <c r="B48" s="12" t="s">
        <v>206</v>
      </c>
      <c r="C48" s="177">
        <f>SUM(C49)</f>
        <v>10000</v>
      </c>
      <c r="D48" s="177">
        <f>SUM(D49)</f>
        <v>584.7</v>
      </c>
      <c r="E48" s="29">
        <f t="shared" si="0"/>
        <v>5.847</v>
      </c>
    </row>
    <row r="49" spans="1:5" ht="72.75">
      <c r="A49" s="18" t="s">
        <v>273</v>
      </c>
      <c r="B49" s="12" t="s">
        <v>270</v>
      </c>
      <c r="C49" s="177">
        <v>10000</v>
      </c>
      <c r="D49" s="177">
        <v>584.7</v>
      </c>
      <c r="E49" s="29">
        <f t="shared" si="0"/>
        <v>5.847</v>
      </c>
    </row>
    <row r="50" spans="1:5" ht="60.75">
      <c r="A50" s="52" t="s">
        <v>241</v>
      </c>
      <c r="B50" s="14" t="s">
        <v>228</v>
      </c>
      <c r="C50" s="177">
        <f>SUM(C51)</f>
        <v>1700</v>
      </c>
      <c r="D50" s="177">
        <f>SUM(D51)</f>
        <v>19</v>
      </c>
      <c r="E50" s="29">
        <f t="shared" si="0"/>
        <v>1.1176470588235294</v>
      </c>
    </row>
    <row r="51" spans="1:5" ht="60.75" customHeight="1">
      <c r="A51" s="52" t="s">
        <v>209</v>
      </c>
      <c r="B51" s="14" t="s">
        <v>229</v>
      </c>
      <c r="C51" s="110">
        <v>1700</v>
      </c>
      <c r="D51" s="177">
        <v>19</v>
      </c>
      <c r="E51" s="29">
        <f t="shared" si="0"/>
        <v>1.1176470588235294</v>
      </c>
    </row>
    <row r="52" spans="1:5" ht="60.75">
      <c r="A52" s="18" t="s">
        <v>249</v>
      </c>
      <c r="B52" s="14" t="s">
        <v>169</v>
      </c>
      <c r="C52" s="177">
        <f>SUM(C53)</f>
        <v>414</v>
      </c>
      <c r="D52" s="177">
        <f>SUM(D53)</f>
        <v>93</v>
      </c>
      <c r="E52" s="29">
        <f t="shared" si="0"/>
        <v>22.463768115942027</v>
      </c>
    </row>
    <row r="53" spans="1:5" ht="34.5" customHeight="1">
      <c r="A53" s="52" t="s">
        <v>242</v>
      </c>
      <c r="B53" s="14" t="s">
        <v>230</v>
      </c>
      <c r="C53" s="110">
        <v>414</v>
      </c>
      <c r="D53" s="177">
        <v>93</v>
      </c>
      <c r="E53" s="29">
        <f t="shared" si="0"/>
        <v>22.463768115942027</v>
      </c>
    </row>
    <row r="54" spans="1:5" ht="34.5" customHeight="1" hidden="1">
      <c r="A54" s="52" t="s">
        <v>511</v>
      </c>
      <c r="B54" s="14" t="s">
        <v>510</v>
      </c>
      <c r="C54" s="177">
        <f>C55</f>
        <v>0</v>
      </c>
      <c r="D54" s="177">
        <f>D55</f>
        <v>0</v>
      </c>
      <c r="E54" s="29" t="e">
        <f t="shared" si="0"/>
        <v>#DIV/0!</v>
      </c>
    </row>
    <row r="55" spans="1:5" ht="34.5" customHeight="1" hidden="1">
      <c r="A55" s="52" t="s">
        <v>509</v>
      </c>
      <c r="B55" s="14" t="s">
        <v>512</v>
      </c>
      <c r="C55" s="110">
        <v>0</v>
      </c>
      <c r="D55" s="177"/>
      <c r="E55" s="29" t="e">
        <f t="shared" si="0"/>
        <v>#DIV/0!</v>
      </c>
    </row>
    <row r="56" spans="1:5" ht="34.5" customHeight="1">
      <c r="A56" s="53" t="s">
        <v>194</v>
      </c>
      <c r="B56" s="23" t="s">
        <v>195</v>
      </c>
      <c r="C56" s="176">
        <f>C57</f>
        <v>835.9</v>
      </c>
      <c r="D56" s="176">
        <f>D57</f>
        <v>139.20000000000002</v>
      </c>
      <c r="E56" s="31">
        <f t="shared" si="0"/>
        <v>16.652709654264868</v>
      </c>
    </row>
    <row r="57" spans="1:5" ht="15.75">
      <c r="A57" s="53" t="s">
        <v>196</v>
      </c>
      <c r="B57" s="23" t="s">
        <v>197</v>
      </c>
      <c r="C57" s="176">
        <f>C58+C59+C60+C61+C62</f>
        <v>835.9</v>
      </c>
      <c r="D57" s="176">
        <f>D58+D59+D60+D61+D62</f>
        <v>139.20000000000002</v>
      </c>
      <c r="E57" s="31">
        <f t="shared" si="0"/>
        <v>16.652709654264868</v>
      </c>
    </row>
    <row r="58" spans="1:5" ht="24.75">
      <c r="A58" s="52" t="s">
        <v>239</v>
      </c>
      <c r="B58" s="14" t="s">
        <v>240</v>
      </c>
      <c r="C58" s="110">
        <v>235</v>
      </c>
      <c r="D58" s="177">
        <v>116.4</v>
      </c>
      <c r="E58" s="29">
        <f t="shared" si="0"/>
        <v>49.53191489361702</v>
      </c>
    </row>
    <row r="59" spans="1:5" ht="15.75">
      <c r="A59" s="52" t="s">
        <v>22</v>
      </c>
      <c r="B59" s="14" t="s">
        <v>23</v>
      </c>
      <c r="C59" s="110">
        <v>0</v>
      </c>
      <c r="D59" s="177">
        <v>1.1</v>
      </c>
      <c r="E59" s="29">
        <v>0</v>
      </c>
    </row>
    <row r="60" spans="1:5" ht="15.75" hidden="1">
      <c r="A60" s="52" t="s">
        <v>475</v>
      </c>
      <c r="B60" s="14" t="s">
        <v>474</v>
      </c>
      <c r="C60" s="177"/>
      <c r="D60" s="177"/>
      <c r="E60" s="29" t="e">
        <f t="shared" si="0"/>
        <v>#DIV/0!</v>
      </c>
    </row>
    <row r="61" spans="1:5" ht="15.75">
      <c r="A61" s="52" t="s">
        <v>321</v>
      </c>
      <c r="B61" s="14" t="s">
        <v>274</v>
      </c>
      <c r="C61" s="110">
        <v>600</v>
      </c>
      <c r="D61" s="177">
        <v>20.8</v>
      </c>
      <c r="E61" s="29">
        <f t="shared" si="0"/>
        <v>3.4666666666666663</v>
      </c>
    </row>
    <row r="62" spans="1:5" ht="15.75">
      <c r="A62" s="52" t="s">
        <v>472</v>
      </c>
      <c r="B62" s="14" t="s">
        <v>473</v>
      </c>
      <c r="C62" s="177">
        <v>0.9</v>
      </c>
      <c r="D62" s="177">
        <v>0.9</v>
      </c>
      <c r="E62" s="29">
        <f t="shared" si="0"/>
        <v>100</v>
      </c>
    </row>
    <row r="63" spans="1:5" ht="24.75">
      <c r="A63" s="53" t="s">
        <v>438</v>
      </c>
      <c r="B63" s="23" t="s">
        <v>436</v>
      </c>
      <c r="C63" s="176">
        <f>C66</f>
        <v>24.7</v>
      </c>
      <c r="D63" s="176">
        <f>D66</f>
        <v>24.7</v>
      </c>
      <c r="E63" s="31">
        <f t="shared" si="0"/>
        <v>100</v>
      </c>
    </row>
    <row r="64" spans="1:5" ht="15.75">
      <c r="A64" s="53" t="s">
        <v>479</v>
      </c>
      <c r="B64" s="23" t="s">
        <v>477</v>
      </c>
      <c r="C64" s="176">
        <f>C65</f>
        <v>24.7</v>
      </c>
      <c r="D64" s="176">
        <f>D65</f>
        <v>24.7</v>
      </c>
      <c r="E64" s="31">
        <f t="shared" si="0"/>
        <v>100</v>
      </c>
    </row>
    <row r="65" spans="1:5" ht="15.75">
      <c r="A65" s="52" t="s">
        <v>480</v>
      </c>
      <c r="B65" s="14" t="s">
        <v>478</v>
      </c>
      <c r="C65" s="177">
        <f>C66</f>
        <v>24.7</v>
      </c>
      <c r="D65" s="177">
        <f>D66</f>
        <v>24.7</v>
      </c>
      <c r="E65" s="29">
        <f t="shared" si="0"/>
        <v>100</v>
      </c>
    </row>
    <row r="66" spans="1:5" ht="24.75">
      <c r="A66" s="52" t="s">
        <v>476</v>
      </c>
      <c r="B66" s="14" t="s">
        <v>437</v>
      </c>
      <c r="C66" s="177">
        <v>24.7</v>
      </c>
      <c r="D66" s="177">
        <v>24.7</v>
      </c>
      <c r="E66" s="29">
        <f t="shared" si="0"/>
        <v>100</v>
      </c>
    </row>
    <row r="67" spans="1:5" ht="27.75" customHeight="1">
      <c r="A67" s="53" t="s">
        <v>198</v>
      </c>
      <c r="B67" s="23" t="s">
        <v>199</v>
      </c>
      <c r="C67" s="176">
        <f>SUM(C68+C70)</f>
        <v>15456</v>
      </c>
      <c r="D67" s="176">
        <f>SUM(D68+D70)</f>
        <v>14.1</v>
      </c>
      <c r="E67" s="31">
        <f t="shared" si="0"/>
        <v>0.09122670807453416</v>
      </c>
    </row>
    <row r="68" spans="1:5" ht="72.75">
      <c r="A68" s="17" t="s">
        <v>264</v>
      </c>
      <c r="B68" s="23" t="s">
        <v>200</v>
      </c>
      <c r="C68" s="176">
        <f>SUM(C69)</f>
        <v>160</v>
      </c>
      <c r="D68" s="176">
        <f>SUM(D69)</f>
        <v>0</v>
      </c>
      <c r="E68" s="31">
        <f t="shared" si="0"/>
        <v>0</v>
      </c>
    </row>
    <row r="69" spans="1:5" ht="72.75" customHeight="1">
      <c r="A69" s="18" t="s">
        <v>210</v>
      </c>
      <c r="B69" s="14" t="s">
        <v>207</v>
      </c>
      <c r="C69" s="177">
        <v>160</v>
      </c>
      <c r="D69" s="177">
        <v>0</v>
      </c>
      <c r="E69" s="29">
        <f t="shared" si="0"/>
        <v>0</v>
      </c>
    </row>
    <row r="70" spans="1:5" ht="24.75">
      <c r="A70" s="17" t="s">
        <v>250</v>
      </c>
      <c r="B70" s="23" t="s">
        <v>201</v>
      </c>
      <c r="C70" s="176">
        <f>C71</f>
        <v>15296</v>
      </c>
      <c r="D70" s="176">
        <f>D71</f>
        <v>14.1</v>
      </c>
      <c r="E70" s="31">
        <f t="shared" si="0"/>
        <v>0.09218096234309624</v>
      </c>
    </row>
    <row r="71" spans="1:5" ht="48.75">
      <c r="A71" s="52" t="s">
        <v>272</v>
      </c>
      <c r="B71" s="14" t="s">
        <v>271</v>
      </c>
      <c r="C71" s="177">
        <v>15296</v>
      </c>
      <c r="D71" s="177">
        <v>14.1</v>
      </c>
      <c r="E71" s="29">
        <f t="shared" si="0"/>
        <v>0.09218096234309624</v>
      </c>
    </row>
    <row r="72" spans="1:5" ht="15.75">
      <c r="A72" s="19" t="s">
        <v>171</v>
      </c>
      <c r="B72" s="75" t="s">
        <v>172</v>
      </c>
      <c r="C72" s="176">
        <f>C73+C102+C108</f>
        <v>367</v>
      </c>
      <c r="D72" s="176">
        <f>D73+D102+D108</f>
        <v>107.40000000000002</v>
      </c>
      <c r="E72" s="31">
        <f t="shared" si="0"/>
        <v>29.264305177111723</v>
      </c>
    </row>
    <row r="73" spans="1:5" ht="36.75">
      <c r="A73" s="76" t="s">
        <v>373</v>
      </c>
      <c r="B73" s="77" t="s">
        <v>374</v>
      </c>
      <c r="C73" s="176">
        <f>C78+C80+C84+C89+C92+C97+C99+C74+C87+C95+C105</f>
        <v>337</v>
      </c>
      <c r="D73" s="176">
        <f>D78+D80+D84+D89+D92+D97+D99+D74+D87+D95+D105</f>
        <v>107.40000000000002</v>
      </c>
      <c r="E73" s="31">
        <f t="shared" si="0"/>
        <v>31.86943620178042</v>
      </c>
    </row>
    <row r="74" spans="1:5" ht="48">
      <c r="A74" s="78" t="s">
        <v>441</v>
      </c>
      <c r="B74" s="77" t="s">
        <v>35</v>
      </c>
      <c r="C74" s="176">
        <f>C75+C76+C77</f>
        <v>41</v>
      </c>
      <c r="D74" s="176">
        <f>D75+D76+D77</f>
        <v>0.4</v>
      </c>
      <c r="E74" s="31">
        <f t="shared" si="0"/>
        <v>0.975609756097561</v>
      </c>
    </row>
    <row r="75" spans="1:5" ht="48" customHeight="1">
      <c r="A75" s="79" t="s">
        <v>36</v>
      </c>
      <c r="B75" s="80" t="s">
        <v>440</v>
      </c>
      <c r="C75" s="177">
        <v>30</v>
      </c>
      <c r="D75" s="177">
        <v>0</v>
      </c>
      <c r="E75" s="29">
        <f t="shared" si="0"/>
        <v>0</v>
      </c>
    </row>
    <row r="76" spans="1:5" ht="51.75" customHeight="1">
      <c r="A76" s="79" t="s">
        <v>36</v>
      </c>
      <c r="B76" s="80" t="s">
        <v>484</v>
      </c>
      <c r="C76" s="177">
        <v>11</v>
      </c>
      <c r="D76" s="177">
        <v>0.4</v>
      </c>
      <c r="E76" s="29">
        <f t="shared" si="0"/>
        <v>3.6363636363636367</v>
      </c>
    </row>
    <row r="77" spans="1:5" ht="51.75" customHeight="1" hidden="1">
      <c r="A77" s="52" t="s">
        <v>46</v>
      </c>
      <c r="B77" s="14" t="s">
        <v>47</v>
      </c>
      <c r="C77" s="177">
        <v>0</v>
      </c>
      <c r="D77" s="177">
        <v>0</v>
      </c>
      <c r="E77" s="29" t="e">
        <f t="shared" si="0"/>
        <v>#DIV/0!</v>
      </c>
    </row>
    <row r="78" spans="1:5" ht="60.75">
      <c r="A78" s="76" t="s">
        <v>442</v>
      </c>
      <c r="B78" s="77" t="s">
        <v>376</v>
      </c>
      <c r="C78" s="176">
        <f>C79</f>
        <v>71</v>
      </c>
      <c r="D78" s="176">
        <f>D79</f>
        <v>37.2</v>
      </c>
      <c r="E78" s="31">
        <f t="shared" si="0"/>
        <v>52.3943661971831</v>
      </c>
    </row>
    <row r="79" spans="1:5" ht="72.75">
      <c r="A79" s="81" t="s">
        <v>375</v>
      </c>
      <c r="B79" s="80" t="s">
        <v>377</v>
      </c>
      <c r="C79" s="177">
        <v>71</v>
      </c>
      <c r="D79" s="177">
        <v>37.2</v>
      </c>
      <c r="E79" s="29">
        <f t="shared" si="0"/>
        <v>52.3943661971831</v>
      </c>
    </row>
    <row r="80" spans="1:5" ht="48.75">
      <c r="A80" s="76" t="s">
        <v>378</v>
      </c>
      <c r="B80" s="77" t="s">
        <v>379</v>
      </c>
      <c r="C80" s="176">
        <f>C81+C83+C82</f>
        <v>26</v>
      </c>
      <c r="D80" s="176">
        <f>D81+D83+D82</f>
        <v>1.2</v>
      </c>
      <c r="E80" s="31">
        <f t="shared" si="0"/>
        <v>4.615384615384615</v>
      </c>
    </row>
    <row r="81" spans="1:5" ht="72.75" hidden="1">
      <c r="A81" s="81" t="s">
        <v>380</v>
      </c>
      <c r="B81" s="80" t="s">
        <v>381</v>
      </c>
      <c r="C81" s="177">
        <v>0</v>
      </c>
      <c r="D81" s="177">
        <v>0</v>
      </c>
      <c r="E81" s="29">
        <v>0</v>
      </c>
    </row>
    <row r="82" spans="1:5" ht="76.5">
      <c r="A82" s="82" t="s">
        <v>485</v>
      </c>
      <c r="B82" s="83" t="s">
        <v>486</v>
      </c>
      <c r="C82" s="177">
        <v>26</v>
      </c>
      <c r="D82" s="177">
        <v>1.2</v>
      </c>
      <c r="E82" s="29">
        <f t="shared" si="0"/>
        <v>4.615384615384615</v>
      </c>
    </row>
    <row r="83" spans="1:5" ht="60.75" hidden="1">
      <c r="A83" s="81" t="s">
        <v>382</v>
      </c>
      <c r="B83" s="80" t="s">
        <v>383</v>
      </c>
      <c r="C83" s="177">
        <v>0</v>
      </c>
      <c r="D83" s="177">
        <v>0</v>
      </c>
      <c r="E83" s="29" t="e">
        <f t="shared" si="0"/>
        <v>#DIV/0!</v>
      </c>
    </row>
    <row r="84" spans="1:5" ht="48.75">
      <c r="A84" s="76" t="s">
        <v>384</v>
      </c>
      <c r="B84" s="77" t="s">
        <v>385</v>
      </c>
      <c r="C84" s="176">
        <f>C86+C85</f>
        <v>28</v>
      </c>
      <c r="D84" s="176">
        <f>D86+D85</f>
        <v>0.7</v>
      </c>
      <c r="E84" s="31">
        <f t="shared" si="0"/>
        <v>2.5</v>
      </c>
    </row>
    <row r="85" spans="1:5" ht="72">
      <c r="A85" s="84" t="s">
        <v>487</v>
      </c>
      <c r="B85" s="83" t="s">
        <v>488</v>
      </c>
      <c r="C85" s="177">
        <v>28</v>
      </c>
      <c r="D85" s="177">
        <v>0.7</v>
      </c>
      <c r="E85" s="29">
        <f t="shared" si="0"/>
        <v>2.5</v>
      </c>
    </row>
    <row r="86" spans="1:5" ht="61.5" customHeight="1" hidden="1">
      <c r="A86" s="81" t="s">
        <v>386</v>
      </c>
      <c r="B86" s="80" t="s">
        <v>387</v>
      </c>
      <c r="C86" s="177">
        <v>0</v>
      </c>
      <c r="D86" s="177">
        <v>0</v>
      </c>
      <c r="E86" s="29" t="e">
        <f t="shared" si="0"/>
        <v>#DIV/0!</v>
      </c>
    </row>
    <row r="87" spans="1:5" ht="56.25" customHeight="1" hidden="1">
      <c r="A87" s="85" t="s">
        <v>489</v>
      </c>
      <c r="B87" s="86" t="s">
        <v>490</v>
      </c>
      <c r="C87" s="182">
        <f>C88</f>
        <v>0</v>
      </c>
      <c r="D87" s="182">
        <f>D88</f>
        <v>0</v>
      </c>
      <c r="E87" s="31" t="e">
        <f t="shared" si="0"/>
        <v>#DIV/0!</v>
      </c>
    </row>
    <row r="88" spans="1:5" ht="60" hidden="1">
      <c r="A88" s="84" t="s">
        <v>491</v>
      </c>
      <c r="B88" s="87" t="s">
        <v>492</v>
      </c>
      <c r="C88" s="183">
        <v>0</v>
      </c>
      <c r="D88" s="183"/>
      <c r="E88" s="29" t="e">
        <f t="shared" si="0"/>
        <v>#DIV/0!</v>
      </c>
    </row>
    <row r="89" spans="1:5" ht="60.75">
      <c r="A89" s="88" t="s">
        <v>388</v>
      </c>
      <c r="B89" s="89" t="s">
        <v>389</v>
      </c>
      <c r="C89" s="182">
        <f>C90+C91</f>
        <v>18</v>
      </c>
      <c r="D89" s="182">
        <f>D90+D91</f>
        <v>9</v>
      </c>
      <c r="E89" s="29">
        <f t="shared" si="0"/>
        <v>50</v>
      </c>
    </row>
    <row r="90" spans="1:5" ht="88.5" customHeight="1" hidden="1">
      <c r="A90" s="81" t="s">
        <v>403</v>
      </c>
      <c r="B90" s="80" t="s">
        <v>402</v>
      </c>
      <c r="C90" s="183">
        <v>0</v>
      </c>
      <c r="D90" s="177">
        <v>0</v>
      </c>
      <c r="E90" s="29" t="e">
        <f t="shared" si="0"/>
        <v>#DIV/0!</v>
      </c>
    </row>
    <row r="91" spans="1:5" ht="72.75" customHeight="1">
      <c r="A91" s="81" t="s">
        <v>61</v>
      </c>
      <c r="B91" s="80" t="s">
        <v>522</v>
      </c>
      <c r="C91" s="183">
        <v>18</v>
      </c>
      <c r="D91" s="183">
        <v>9</v>
      </c>
      <c r="E91" s="29">
        <f t="shared" si="0"/>
        <v>50</v>
      </c>
    </row>
    <row r="92" spans="1:5" ht="62.25" customHeight="1">
      <c r="A92" s="76" t="s">
        <v>404</v>
      </c>
      <c r="B92" s="77" t="s">
        <v>405</v>
      </c>
      <c r="C92" s="182">
        <f>C93+C94</f>
        <v>36</v>
      </c>
      <c r="D92" s="182">
        <f>D93+D94</f>
        <v>0.9</v>
      </c>
      <c r="E92" s="31">
        <f t="shared" si="0"/>
        <v>2.5</v>
      </c>
    </row>
    <row r="93" spans="1:5" ht="85.5" customHeight="1">
      <c r="A93" s="81" t="s">
        <v>483</v>
      </c>
      <c r="B93" s="80" t="s">
        <v>406</v>
      </c>
      <c r="C93" s="183">
        <v>18</v>
      </c>
      <c r="D93" s="177">
        <v>0.9</v>
      </c>
      <c r="E93" s="29">
        <f t="shared" si="0"/>
        <v>5</v>
      </c>
    </row>
    <row r="94" spans="1:5" ht="85.5" customHeight="1">
      <c r="A94" s="52" t="s">
        <v>46</v>
      </c>
      <c r="B94" s="14" t="s">
        <v>62</v>
      </c>
      <c r="C94" s="183">
        <v>18</v>
      </c>
      <c r="D94" s="183">
        <v>0</v>
      </c>
      <c r="E94" s="29">
        <f t="shared" si="0"/>
        <v>0</v>
      </c>
    </row>
    <row r="95" spans="1:5" ht="53.25" customHeight="1">
      <c r="A95" s="76" t="s">
        <v>25</v>
      </c>
      <c r="B95" s="77" t="s">
        <v>26</v>
      </c>
      <c r="C95" s="182">
        <f>C96</f>
        <v>13</v>
      </c>
      <c r="D95" s="182">
        <f>D96</f>
        <v>1.2</v>
      </c>
      <c r="E95" s="31">
        <f t="shared" si="0"/>
        <v>9.23076923076923</v>
      </c>
    </row>
    <row r="96" spans="1:5" ht="74.25" customHeight="1">
      <c r="A96" s="81" t="s">
        <v>24</v>
      </c>
      <c r="B96" s="80" t="s">
        <v>27</v>
      </c>
      <c r="C96" s="183">
        <v>13</v>
      </c>
      <c r="D96" s="183">
        <v>1.2</v>
      </c>
      <c r="E96" s="29">
        <f t="shared" si="0"/>
        <v>9.23076923076923</v>
      </c>
    </row>
    <row r="97" spans="1:5" ht="51" customHeight="1">
      <c r="A97" s="76" t="s">
        <v>390</v>
      </c>
      <c r="B97" s="77" t="s">
        <v>391</v>
      </c>
      <c r="C97" s="182">
        <f>C98</f>
        <v>55</v>
      </c>
      <c r="D97" s="182">
        <f>D98</f>
        <v>29.8</v>
      </c>
      <c r="E97" s="31">
        <f t="shared" si="0"/>
        <v>54.18181818181819</v>
      </c>
    </row>
    <row r="98" spans="1:5" ht="60.75">
      <c r="A98" s="81" t="s">
        <v>392</v>
      </c>
      <c r="B98" s="80" t="s">
        <v>408</v>
      </c>
      <c r="C98" s="183">
        <v>55</v>
      </c>
      <c r="D98" s="177">
        <v>29.8</v>
      </c>
      <c r="E98" s="29">
        <f t="shared" si="0"/>
        <v>54.18181818181819</v>
      </c>
    </row>
    <row r="99" spans="1:5" ht="60.75">
      <c r="A99" s="76" t="s">
        <v>409</v>
      </c>
      <c r="B99" s="77" t="s">
        <v>410</v>
      </c>
      <c r="C99" s="182">
        <f>C100+C101</f>
        <v>49</v>
      </c>
      <c r="D99" s="182">
        <f>D100+D101</f>
        <v>27</v>
      </c>
      <c r="E99" s="31">
        <f t="shared" si="0"/>
        <v>55.10204081632652</v>
      </c>
    </row>
    <row r="100" spans="1:5" ht="72.75">
      <c r="A100" s="81" t="s">
        <v>411</v>
      </c>
      <c r="B100" s="80" t="s">
        <v>412</v>
      </c>
      <c r="C100" s="183">
        <v>48</v>
      </c>
      <c r="D100" s="177">
        <v>27</v>
      </c>
      <c r="E100" s="29">
        <f t="shared" si="0"/>
        <v>56.25</v>
      </c>
    </row>
    <row r="101" spans="1:5" ht="72.75">
      <c r="A101" s="81" t="s">
        <v>411</v>
      </c>
      <c r="B101" s="80" t="s">
        <v>493</v>
      </c>
      <c r="C101" s="183">
        <v>1</v>
      </c>
      <c r="D101" s="183">
        <v>0</v>
      </c>
      <c r="E101" s="29">
        <f t="shared" si="0"/>
        <v>0</v>
      </c>
    </row>
    <row r="102" spans="1:5" ht="96.75" hidden="1">
      <c r="A102" s="19" t="s">
        <v>393</v>
      </c>
      <c r="B102" s="77" t="s">
        <v>394</v>
      </c>
      <c r="C102" s="182">
        <f>C103</f>
        <v>0</v>
      </c>
      <c r="D102" s="182">
        <f>D103</f>
        <v>0</v>
      </c>
      <c r="E102" s="31" t="e">
        <f t="shared" si="0"/>
        <v>#DIV/0!</v>
      </c>
    </row>
    <row r="103" spans="1:5" ht="63.75" customHeight="1" hidden="1">
      <c r="A103" s="20" t="s">
        <v>413</v>
      </c>
      <c r="B103" s="80" t="s">
        <v>395</v>
      </c>
      <c r="C103" s="183">
        <f>C104</f>
        <v>0</v>
      </c>
      <c r="D103" s="183">
        <f>D104</f>
        <v>0</v>
      </c>
      <c r="E103" s="29" t="e">
        <f t="shared" si="0"/>
        <v>#DIV/0!</v>
      </c>
    </row>
    <row r="104" spans="1:5" ht="61.5" customHeight="1" hidden="1">
      <c r="A104" s="20" t="s">
        <v>443</v>
      </c>
      <c r="B104" s="25" t="s">
        <v>396</v>
      </c>
      <c r="C104" s="183">
        <v>0</v>
      </c>
      <c r="D104" s="177">
        <v>0</v>
      </c>
      <c r="E104" s="29" t="e">
        <f t="shared" si="0"/>
        <v>#DIV/0!</v>
      </c>
    </row>
    <row r="105" spans="1:5" ht="61.5" customHeight="1" hidden="1">
      <c r="A105" s="43" t="s">
        <v>393</v>
      </c>
      <c r="B105" s="77" t="s">
        <v>394</v>
      </c>
      <c r="C105" s="182">
        <f>C106</f>
        <v>0</v>
      </c>
      <c r="D105" s="182">
        <f>D106</f>
        <v>0</v>
      </c>
      <c r="E105" s="29" t="e">
        <f t="shared" si="0"/>
        <v>#DIV/0!</v>
      </c>
    </row>
    <row r="106" spans="1:5" ht="61.5" customHeight="1" hidden="1">
      <c r="A106" s="33" t="s">
        <v>447</v>
      </c>
      <c r="B106" s="12" t="s">
        <v>448</v>
      </c>
      <c r="C106" s="183"/>
      <c r="D106" s="183"/>
      <c r="E106" s="29" t="e">
        <f t="shared" si="0"/>
        <v>#DIV/0!</v>
      </c>
    </row>
    <row r="107" spans="1:5" ht="61.5" customHeight="1" hidden="1">
      <c r="A107" s="33" t="s">
        <v>447</v>
      </c>
      <c r="B107" s="12" t="s">
        <v>75</v>
      </c>
      <c r="C107" s="183"/>
      <c r="D107" s="183"/>
      <c r="E107" s="29" t="e">
        <f t="shared" si="0"/>
        <v>#DIV/0!</v>
      </c>
    </row>
    <row r="108" spans="1:5" ht="24.75">
      <c r="A108" s="19" t="s">
        <v>414</v>
      </c>
      <c r="B108" s="90" t="s">
        <v>397</v>
      </c>
      <c r="C108" s="182">
        <f>C111+C109+C119</f>
        <v>30</v>
      </c>
      <c r="D108" s="182">
        <f>D111+D109+D119</f>
        <v>0</v>
      </c>
      <c r="E108" s="31">
        <f t="shared" si="0"/>
        <v>0</v>
      </c>
    </row>
    <row r="109" spans="1:5" ht="84.75" hidden="1">
      <c r="A109" s="19" t="s">
        <v>74</v>
      </c>
      <c r="B109" s="77" t="s">
        <v>73</v>
      </c>
      <c r="C109" s="182">
        <f>C110</f>
        <v>0</v>
      </c>
      <c r="D109" s="182">
        <f>D110</f>
        <v>0</v>
      </c>
      <c r="E109" s="31" t="e">
        <f t="shared" si="0"/>
        <v>#DIV/0!</v>
      </c>
    </row>
    <row r="110" spans="1:5" ht="72.75" hidden="1">
      <c r="A110" s="20" t="s">
        <v>74</v>
      </c>
      <c r="B110" s="80" t="s">
        <v>73</v>
      </c>
      <c r="C110" s="183"/>
      <c r="D110" s="183"/>
      <c r="E110" s="29" t="e">
        <f t="shared" si="0"/>
        <v>#DIV/0!</v>
      </c>
    </row>
    <row r="111" spans="1:5" ht="60.75">
      <c r="A111" s="19" t="s">
        <v>482</v>
      </c>
      <c r="B111" s="90" t="s">
        <v>399</v>
      </c>
      <c r="C111" s="182">
        <f>C113+C114+C118+C117+C112+C116+C115</f>
        <v>28</v>
      </c>
      <c r="D111" s="182">
        <f>D113+D114+D118+D117+D112+D116+D115</f>
        <v>0</v>
      </c>
      <c r="E111" s="31">
        <f t="shared" si="0"/>
        <v>0</v>
      </c>
    </row>
    <row r="112" spans="1:5" ht="60.75" customHeight="1" hidden="1">
      <c r="A112" s="20" t="s">
        <v>444</v>
      </c>
      <c r="B112" s="80" t="s">
        <v>494</v>
      </c>
      <c r="C112" s="183">
        <v>0</v>
      </c>
      <c r="D112" s="177">
        <v>0</v>
      </c>
      <c r="E112" s="29" t="e">
        <f>D112/C112*100</f>
        <v>#DIV/0!</v>
      </c>
    </row>
    <row r="113" spans="1:5" ht="64.5" customHeight="1">
      <c r="A113" s="20" t="s">
        <v>444</v>
      </c>
      <c r="B113" s="80" t="s">
        <v>400</v>
      </c>
      <c r="C113" s="183">
        <v>28</v>
      </c>
      <c r="D113" s="177">
        <v>0</v>
      </c>
      <c r="E113" s="29">
        <f t="shared" si="0"/>
        <v>0</v>
      </c>
    </row>
    <row r="114" spans="1:5" ht="48.75" hidden="1">
      <c r="A114" s="20" t="s">
        <v>446</v>
      </c>
      <c r="B114" s="80" t="s">
        <v>415</v>
      </c>
      <c r="C114" s="183"/>
      <c r="D114" s="177"/>
      <c r="E114" s="29" t="e">
        <f t="shared" si="0"/>
        <v>#DIV/0!</v>
      </c>
    </row>
    <row r="115" spans="1:5" ht="48.75" hidden="1">
      <c r="A115" s="20" t="s">
        <v>446</v>
      </c>
      <c r="B115" s="80" t="s">
        <v>28</v>
      </c>
      <c r="C115" s="183"/>
      <c r="D115" s="177"/>
      <c r="E115" s="29" t="e">
        <f>D115/C115*100</f>
        <v>#DIV/0!</v>
      </c>
    </row>
    <row r="116" spans="1:5" ht="48" customHeight="1" hidden="1">
      <c r="A116" s="20" t="s">
        <v>446</v>
      </c>
      <c r="B116" s="80" t="s">
        <v>495</v>
      </c>
      <c r="C116" s="183"/>
      <c r="D116" s="177"/>
      <c r="E116" s="29" t="e">
        <f>D116/C116*100</f>
        <v>#DIV/0!</v>
      </c>
    </row>
    <row r="117" spans="1:5" ht="72.75" hidden="1">
      <c r="A117" s="20" t="s">
        <v>74</v>
      </c>
      <c r="B117" s="80" t="s">
        <v>73</v>
      </c>
      <c r="C117" s="183"/>
      <c r="D117" s="177"/>
      <c r="E117" s="29" t="e">
        <f t="shared" si="0"/>
        <v>#DIV/0!</v>
      </c>
    </row>
    <row r="118" spans="1:5" ht="60.75" hidden="1">
      <c r="A118" s="20" t="s">
        <v>445</v>
      </c>
      <c r="B118" s="80" t="s">
        <v>401</v>
      </c>
      <c r="C118" s="183">
        <v>0</v>
      </c>
      <c r="D118" s="177"/>
      <c r="E118" s="29">
        <v>0</v>
      </c>
    </row>
    <row r="119" spans="1:5" ht="48.75" customHeight="1">
      <c r="A119" s="53" t="s">
        <v>50</v>
      </c>
      <c r="B119" s="23" t="s">
        <v>48</v>
      </c>
      <c r="C119" s="176">
        <f>C120</f>
        <v>2</v>
      </c>
      <c r="D119" s="176">
        <f>D120</f>
        <v>0</v>
      </c>
      <c r="E119" s="31">
        <f t="shared" si="0"/>
        <v>0</v>
      </c>
    </row>
    <row r="120" spans="1:5" ht="36.75">
      <c r="A120" s="52" t="s">
        <v>9</v>
      </c>
      <c r="B120" s="14" t="s">
        <v>49</v>
      </c>
      <c r="C120" s="177">
        <v>2</v>
      </c>
      <c r="D120" s="177">
        <v>0</v>
      </c>
      <c r="E120" s="29">
        <f t="shared" si="0"/>
        <v>0</v>
      </c>
    </row>
    <row r="121" spans="1:5" ht="15.75" hidden="1">
      <c r="A121" s="53" t="s">
        <v>41</v>
      </c>
      <c r="B121" s="23" t="s">
        <v>452</v>
      </c>
      <c r="C121" s="176">
        <f>C122</f>
        <v>0</v>
      </c>
      <c r="D121" s="176">
        <f>D122</f>
        <v>0</v>
      </c>
      <c r="E121" s="31">
        <v>0</v>
      </c>
    </row>
    <row r="122" spans="1:5" ht="15.75" hidden="1">
      <c r="A122" s="52" t="s">
        <v>453</v>
      </c>
      <c r="B122" s="14" t="s">
        <v>455</v>
      </c>
      <c r="C122" s="177">
        <f>C123</f>
        <v>0</v>
      </c>
      <c r="D122" s="177">
        <f>D123</f>
        <v>0</v>
      </c>
      <c r="E122" s="29">
        <v>0</v>
      </c>
    </row>
    <row r="123" spans="1:5" ht="24.75" hidden="1">
      <c r="A123" s="52" t="s">
        <v>42</v>
      </c>
      <c r="B123" s="14" t="s">
        <v>43</v>
      </c>
      <c r="C123" s="177">
        <v>0</v>
      </c>
      <c r="D123" s="177">
        <v>0</v>
      </c>
      <c r="E123" s="29">
        <v>0</v>
      </c>
    </row>
    <row r="124" spans="1:5" ht="21" customHeight="1">
      <c r="A124" s="53" t="s">
        <v>219</v>
      </c>
      <c r="B124" s="13" t="s">
        <v>231</v>
      </c>
      <c r="C124" s="176">
        <f>C125+C218</f>
        <v>541569.2000000001</v>
      </c>
      <c r="D124" s="176">
        <f>D125+D218</f>
        <v>68120.70000000001</v>
      </c>
      <c r="E124" s="31">
        <f t="shared" si="0"/>
        <v>12.578392567376431</v>
      </c>
    </row>
    <row r="125" spans="1:5" ht="36.75">
      <c r="A125" s="53" t="s">
        <v>232</v>
      </c>
      <c r="B125" s="13" t="s">
        <v>233</v>
      </c>
      <c r="C125" s="176">
        <f>C126+C132+C163+C194+C215+C211</f>
        <v>541569.2000000001</v>
      </c>
      <c r="D125" s="176">
        <f>D126+D132+D163+D194+D215+D213+D211</f>
        <v>68125.20000000001</v>
      </c>
      <c r="E125" s="31">
        <f t="shared" si="0"/>
        <v>12.57922348612144</v>
      </c>
    </row>
    <row r="126" spans="1:5" ht="24.75" hidden="1">
      <c r="A126" s="53" t="s">
        <v>322</v>
      </c>
      <c r="B126" s="13" t="s">
        <v>304</v>
      </c>
      <c r="C126" s="176">
        <f>C127</f>
        <v>0</v>
      </c>
      <c r="D126" s="176">
        <f>D127</f>
        <v>0</v>
      </c>
      <c r="E126" s="31" t="e">
        <f t="shared" si="0"/>
        <v>#DIV/0!</v>
      </c>
    </row>
    <row r="127" spans="1:5" ht="24" customHeight="1" hidden="1">
      <c r="A127" s="91" t="s">
        <v>457</v>
      </c>
      <c r="B127" s="92" t="s">
        <v>496</v>
      </c>
      <c r="C127" s="93">
        <f>C128+C129+C130+C131</f>
        <v>0</v>
      </c>
      <c r="D127" s="93">
        <f>D128+D129+D130+D131</f>
        <v>0</v>
      </c>
      <c r="E127" s="31" t="e">
        <f t="shared" si="0"/>
        <v>#DIV/0!</v>
      </c>
    </row>
    <row r="128" spans="1:5" ht="36.75" customHeight="1" hidden="1">
      <c r="A128" s="54" t="s">
        <v>497</v>
      </c>
      <c r="B128" s="83" t="s">
        <v>498</v>
      </c>
      <c r="C128" s="94">
        <v>0</v>
      </c>
      <c r="D128" s="177">
        <v>0</v>
      </c>
      <c r="E128" s="29" t="e">
        <f t="shared" si="0"/>
        <v>#DIV/0!</v>
      </c>
    </row>
    <row r="129" spans="1:5" ht="38.25" customHeight="1" hidden="1">
      <c r="A129" s="54" t="s">
        <v>499</v>
      </c>
      <c r="B129" s="83" t="s">
        <v>498</v>
      </c>
      <c r="C129" s="94">
        <v>0</v>
      </c>
      <c r="D129" s="177">
        <v>0</v>
      </c>
      <c r="E129" s="29" t="e">
        <f t="shared" si="0"/>
        <v>#DIV/0!</v>
      </c>
    </row>
    <row r="130" spans="1:5" ht="36" customHeight="1" hidden="1">
      <c r="A130" s="54" t="s">
        <v>17</v>
      </c>
      <c r="B130" s="83" t="s">
        <v>498</v>
      </c>
      <c r="C130" s="94">
        <v>0</v>
      </c>
      <c r="D130" s="177">
        <v>0</v>
      </c>
      <c r="E130" s="29" t="e">
        <f t="shared" si="0"/>
        <v>#DIV/0!</v>
      </c>
    </row>
    <row r="131" spans="1:5" ht="36" customHeight="1" hidden="1">
      <c r="A131" s="54" t="s">
        <v>500</v>
      </c>
      <c r="B131" s="83" t="s">
        <v>498</v>
      </c>
      <c r="C131" s="95">
        <v>0</v>
      </c>
      <c r="D131" s="184">
        <v>0</v>
      </c>
      <c r="E131" s="29" t="e">
        <f t="shared" si="0"/>
        <v>#DIV/0!</v>
      </c>
    </row>
    <row r="132" spans="1:5" ht="27" customHeight="1">
      <c r="A132" s="96" t="s">
        <v>243</v>
      </c>
      <c r="B132" s="97" t="s">
        <v>313</v>
      </c>
      <c r="C132" s="179">
        <f>C133+C137+C143+C148+C139+C135+C141+C146</f>
        <v>272117.7</v>
      </c>
      <c r="D132" s="179">
        <f>D133+D137+D143+D148+D139+D135+D141+D146</f>
        <v>15151.199999999999</v>
      </c>
      <c r="E132" s="31">
        <f t="shared" si="0"/>
        <v>5.5678847792701465</v>
      </c>
    </row>
    <row r="133" spans="1:5" ht="63" customHeight="1">
      <c r="A133" s="53" t="s">
        <v>324</v>
      </c>
      <c r="B133" s="13" t="s">
        <v>305</v>
      </c>
      <c r="C133" s="176">
        <f>C134</f>
        <v>34136</v>
      </c>
      <c r="D133" s="176">
        <f>D134</f>
        <v>2715</v>
      </c>
      <c r="E133" s="31">
        <f t="shared" si="0"/>
        <v>7.953480196859621</v>
      </c>
    </row>
    <row r="134" spans="1:5" ht="48" customHeight="1">
      <c r="A134" s="52" t="s">
        <v>293</v>
      </c>
      <c r="B134" s="12" t="s">
        <v>325</v>
      </c>
      <c r="C134" s="177">
        <v>34136</v>
      </c>
      <c r="D134" s="177">
        <v>2715</v>
      </c>
      <c r="E134" s="29">
        <f t="shared" si="0"/>
        <v>7.953480196859621</v>
      </c>
    </row>
    <row r="135" spans="1:5" ht="48" customHeight="1">
      <c r="A135" s="143" t="s">
        <v>130</v>
      </c>
      <c r="B135" s="13" t="s">
        <v>131</v>
      </c>
      <c r="C135" s="176">
        <f>C136</f>
        <v>1387.5</v>
      </c>
      <c r="D135" s="176">
        <f>D136</f>
        <v>0</v>
      </c>
      <c r="E135" s="31">
        <f t="shared" si="0"/>
        <v>0</v>
      </c>
    </row>
    <row r="136" spans="1:5" ht="48" customHeight="1">
      <c r="A136" s="55" t="s">
        <v>130</v>
      </c>
      <c r="B136" s="12" t="s">
        <v>132</v>
      </c>
      <c r="C136" s="177">
        <v>1387.5</v>
      </c>
      <c r="D136" s="177">
        <v>0</v>
      </c>
      <c r="E136" s="29">
        <f t="shared" si="0"/>
        <v>0</v>
      </c>
    </row>
    <row r="137" spans="1:5" ht="54" customHeight="1">
      <c r="A137" s="98" t="s">
        <v>1</v>
      </c>
      <c r="B137" s="99" t="s">
        <v>3</v>
      </c>
      <c r="C137" s="176">
        <f>C138</f>
        <v>6008.1</v>
      </c>
      <c r="D137" s="176">
        <f>D138</f>
        <v>1311.8</v>
      </c>
      <c r="E137" s="31">
        <f t="shared" si="0"/>
        <v>21.833857625538855</v>
      </c>
    </row>
    <row r="138" spans="1:5" ht="64.5" customHeight="1">
      <c r="A138" s="100" t="s">
        <v>29</v>
      </c>
      <c r="B138" s="101" t="s">
        <v>4</v>
      </c>
      <c r="C138" s="177">
        <v>6008.1</v>
      </c>
      <c r="D138" s="177">
        <v>1311.8</v>
      </c>
      <c r="E138" s="29">
        <f t="shared" si="0"/>
        <v>21.833857625538855</v>
      </c>
    </row>
    <row r="139" spans="1:5" ht="33.75" customHeight="1">
      <c r="A139" s="144" t="s">
        <v>133</v>
      </c>
      <c r="B139" s="13" t="s">
        <v>134</v>
      </c>
      <c r="C139" s="176">
        <f>C140</f>
        <v>71640</v>
      </c>
      <c r="D139" s="176">
        <f>D140</f>
        <v>0</v>
      </c>
      <c r="E139" s="31">
        <f t="shared" si="0"/>
        <v>0</v>
      </c>
    </row>
    <row r="140" spans="1:5" ht="33.75" customHeight="1">
      <c r="A140" s="100" t="s">
        <v>133</v>
      </c>
      <c r="B140" s="12" t="s">
        <v>135</v>
      </c>
      <c r="C140" s="177">
        <v>71640</v>
      </c>
      <c r="D140" s="177">
        <v>0</v>
      </c>
      <c r="E140" s="29">
        <f t="shared" si="0"/>
        <v>0</v>
      </c>
    </row>
    <row r="141" spans="1:5" ht="33.75" customHeight="1">
      <c r="A141" s="146" t="s">
        <v>136</v>
      </c>
      <c r="B141" s="99" t="s">
        <v>137</v>
      </c>
      <c r="C141" s="176">
        <f>C142</f>
        <v>302.4</v>
      </c>
      <c r="D141" s="176">
        <f>D142</f>
        <v>302.4</v>
      </c>
      <c r="E141" s="31">
        <f t="shared" si="0"/>
        <v>100</v>
      </c>
    </row>
    <row r="142" spans="1:5" ht="33.75" customHeight="1">
      <c r="A142" s="145" t="s">
        <v>136</v>
      </c>
      <c r="B142" s="101" t="s">
        <v>138</v>
      </c>
      <c r="C142" s="177">
        <v>302.4</v>
      </c>
      <c r="D142" s="177">
        <v>302.4</v>
      </c>
      <c r="E142" s="29">
        <f t="shared" si="0"/>
        <v>100</v>
      </c>
    </row>
    <row r="143" spans="1:5" ht="24.75" hidden="1">
      <c r="A143" s="96" t="s">
        <v>330</v>
      </c>
      <c r="B143" s="13" t="s">
        <v>331</v>
      </c>
      <c r="C143" s="176">
        <f>C144+C145</f>
        <v>0</v>
      </c>
      <c r="D143" s="176">
        <f>D144+D145</f>
        <v>0</v>
      </c>
      <c r="E143" s="31" t="e">
        <f t="shared" si="0"/>
        <v>#DIV/0!</v>
      </c>
    </row>
    <row r="144" spans="1:5" ht="33" customHeight="1" hidden="1">
      <c r="A144" s="54" t="s">
        <v>91</v>
      </c>
      <c r="B144" s="12" t="s">
        <v>332</v>
      </c>
      <c r="C144" s="177"/>
      <c r="D144" s="177"/>
      <c r="E144" s="29" t="e">
        <f t="shared" si="0"/>
        <v>#DIV/0!</v>
      </c>
    </row>
    <row r="145" spans="1:5" ht="33" customHeight="1" hidden="1">
      <c r="A145" s="54" t="s">
        <v>92</v>
      </c>
      <c r="B145" s="12" t="s">
        <v>332</v>
      </c>
      <c r="C145" s="177"/>
      <c r="D145" s="177"/>
      <c r="E145" s="29" t="e">
        <f>D145/C145*100</f>
        <v>#DIV/0!</v>
      </c>
    </row>
    <row r="146" spans="1:5" ht="33" customHeight="1">
      <c r="A146" s="91" t="s">
        <v>139</v>
      </c>
      <c r="B146" s="13" t="s">
        <v>140</v>
      </c>
      <c r="C146" s="176">
        <f>C147</f>
        <v>98913.7</v>
      </c>
      <c r="D146" s="176">
        <f>D147</f>
        <v>0</v>
      </c>
      <c r="E146" s="31">
        <f t="shared" si="0"/>
        <v>0</v>
      </c>
    </row>
    <row r="147" spans="1:5" ht="33" customHeight="1">
      <c r="A147" s="54" t="s">
        <v>139</v>
      </c>
      <c r="B147" s="12" t="s">
        <v>141</v>
      </c>
      <c r="C147" s="177">
        <v>98913.7</v>
      </c>
      <c r="D147" s="177">
        <v>0</v>
      </c>
      <c r="E147" s="29">
        <f t="shared" si="0"/>
        <v>0</v>
      </c>
    </row>
    <row r="148" spans="1:5" ht="33" customHeight="1">
      <c r="A148" s="53" t="s">
        <v>225</v>
      </c>
      <c r="B148" s="13" t="s">
        <v>311</v>
      </c>
      <c r="C148" s="176">
        <f>SUM(C149:C162)</f>
        <v>59730</v>
      </c>
      <c r="D148" s="176">
        <f>SUM(D149:D162)</f>
        <v>10821.999999999998</v>
      </c>
      <c r="E148" s="31">
        <f t="shared" si="0"/>
        <v>18.11819856018751</v>
      </c>
    </row>
    <row r="149" spans="1:5" ht="25.5">
      <c r="A149" s="175" t="s">
        <v>93</v>
      </c>
      <c r="B149" s="12" t="s">
        <v>307</v>
      </c>
      <c r="C149" s="177">
        <v>34983</v>
      </c>
      <c r="D149" s="177">
        <v>8745.8</v>
      </c>
      <c r="E149" s="29">
        <f t="shared" si="0"/>
        <v>25.00014292656433</v>
      </c>
    </row>
    <row r="150" spans="1:5" ht="51">
      <c r="A150" s="175" t="s">
        <v>125</v>
      </c>
      <c r="B150" s="12" t="s">
        <v>307</v>
      </c>
      <c r="C150" s="177">
        <v>1097</v>
      </c>
      <c r="D150" s="177">
        <v>519.5</v>
      </c>
      <c r="E150" s="29">
        <f t="shared" si="0"/>
        <v>47.35642661804923</v>
      </c>
    </row>
    <row r="151" spans="1:5" ht="36.75" customHeight="1">
      <c r="A151" s="57" t="s">
        <v>94</v>
      </c>
      <c r="B151" s="12" t="s">
        <v>307</v>
      </c>
      <c r="C151" s="177">
        <v>1357.4</v>
      </c>
      <c r="D151" s="177">
        <v>0</v>
      </c>
      <c r="E151" s="29">
        <f t="shared" si="0"/>
        <v>0</v>
      </c>
    </row>
    <row r="152" spans="1:5" ht="25.5" customHeight="1">
      <c r="A152" s="57" t="s">
        <v>126</v>
      </c>
      <c r="B152" s="12" t="s">
        <v>307</v>
      </c>
      <c r="C152" s="177">
        <v>8250</v>
      </c>
      <c r="D152" s="177">
        <v>0</v>
      </c>
      <c r="E152" s="29">
        <f t="shared" si="0"/>
        <v>0</v>
      </c>
    </row>
    <row r="153" spans="1:5" ht="33.75" customHeight="1">
      <c r="A153" s="57" t="s">
        <v>51</v>
      </c>
      <c r="B153" s="12" t="s">
        <v>307</v>
      </c>
      <c r="C153" s="177">
        <v>6111.3</v>
      </c>
      <c r="D153" s="177">
        <v>394</v>
      </c>
      <c r="E153" s="29">
        <f t="shared" si="0"/>
        <v>6.447073454093237</v>
      </c>
    </row>
    <row r="154" spans="1:5" ht="33.75" customHeight="1" hidden="1">
      <c r="A154" s="57" t="s">
        <v>52</v>
      </c>
      <c r="B154" s="12" t="s">
        <v>307</v>
      </c>
      <c r="C154" s="177"/>
      <c r="D154" s="177"/>
      <c r="E154" s="29" t="e">
        <f t="shared" si="0"/>
        <v>#DIV/0!</v>
      </c>
    </row>
    <row r="155" spans="1:5" ht="111" customHeight="1">
      <c r="A155" s="57" t="s">
        <v>53</v>
      </c>
      <c r="B155" s="12" t="s">
        <v>307</v>
      </c>
      <c r="C155" s="177">
        <v>963.6</v>
      </c>
      <c r="D155" s="177">
        <v>0</v>
      </c>
      <c r="E155" s="29">
        <f t="shared" si="0"/>
        <v>0</v>
      </c>
    </row>
    <row r="156" spans="1:5" ht="52.5" customHeight="1">
      <c r="A156" s="55" t="s">
        <v>127</v>
      </c>
      <c r="B156" s="12" t="s">
        <v>307</v>
      </c>
      <c r="C156" s="177">
        <v>4956.2</v>
      </c>
      <c r="D156" s="177">
        <v>1126.3</v>
      </c>
      <c r="E156" s="29">
        <f t="shared" si="0"/>
        <v>22.72507162745652</v>
      </c>
    </row>
    <row r="157" spans="1:5" ht="63.75" hidden="1">
      <c r="A157" s="175" t="s">
        <v>30</v>
      </c>
      <c r="B157" s="12" t="s">
        <v>307</v>
      </c>
      <c r="C157" s="178"/>
      <c r="D157" s="178"/>
      <c r="E157" s="29" t="e">
        <f t="shared" si="0"/>
        <v>#DIV/0!</v>
      </c>
    </row>
    <row r="158" spans="1:5" ht="77.25" hidden="1">
      <c r="A158" s="57" t="s">
        <v>54</v>
      </c>
      <c r="B158" s="12" t="s">
        <v>307</v>
      </c>
      <c r="C158" s="177"/>
      <c r="D158" s="178"/>
      <c r="E158" s="29" t="e">
        <f t="shared" si="0"/>
        <v>#DIV/0!</v>
      </c>
    </row>
    <row r="159" spans="1:5" ht="63.75" customHeight="1" hidden="1">
      <c r="A159" s="57" t="s">
        <v>55</v>
      </c>
      <c r="B159" s="12" t="s">
        <v>307</v>
      </c>
      <c r="C159" s="177"/>
      <c r="D159" s="178"/>
      <c r="E159" s="29" t="e">
        <f t="shared" si="0"/>
        <v>#DIV/0!</v>
      </c>
    </row>
    <row r="160" spans="1:5" ht="51" customHeight="1" hidden="1">
      <c r="A160" s="57" t="s">
        <v>56</v>
      </c>
      <c r="B160" s="12" t="s">
        <v>307</v>
      </c>
      <c r="C160" s="177"/>
      <c r="D160" s="178"/>
      <c r="E160" s="29"/>
    </row>
    <row r="161" spans="1:5" ht="51.75">
      <c r="A161" s="57" t="s">
        <v>248</v>
      </c>
      <c r="B161" s="87" t="s">
        <v>307</v>
      </c>
      <c r="C161" s="94">
        <v>2011.5</v>
      </c>
      <c r="D161" s="94">
        <v>36.4</v>
      </c>
      <c r="E161" s="102">
        <f t="shared" si="0"/>
        <v>1.8095948297290578</v>
      </c>
    </row>
    <row r="162" spans="1:5" ht="64.5" hidden="1">
      <c r="A162" s="57" t="s">
        <v>57</v>
      </c>
      <c r="B162" s="87" t="s">
        <v>307</v>
      </c>
      <c r="C162" s="109"/>
      <c r="D162" s="109"/>
      <c r="E162" s="102" t="e">
        <f t="shared" si="0"/>
        <v>#DIV/0!</v>
      </c>
    </row>
    <row r="163" spans="1:5" ht="24.75">
      <c r="A163" s="96" t="s">
        <v>237</v>
      </c>
      <c r="B163" s="97" t="s">
        <v>300</v>
      </c>
      <c r="C163" s="179">
        <f>C164+C166+C183+C186+C190+C192+C188</f>
        <v>235753.90000000002</v>
      </c>
      <c r="D163" s="179">
        <f>D164+D166+D183+D186+D190+D192+D188</f>
        <v>47001.100000000006</v>
      </c>
      <c r="E163" s="31">
        <f t="shared" si="0"/>
        <v>19.936510064096503</v>
      </c>
    </row>
    <row r="164" spans="1:5" ht="36.75">
      <c r="A164" s="53" t="s">
        <v>333</v>
      </c>
      <c r="B164" s="13" t="s">
        <v>334</v>
      </c>
      <c r="C164" s="176">
        <f>C165</f>
        <v>9208.7</v>
      </c>
      <c r="D164" s="176">
        <f>D165</f>
        <v>3731.5</v>
      </c>
      <c r="E164" s="31">
        <f t="shared" si="0"/>
        <v>40.52146339874249</v>
      </c>
    </row>
    <row r="165" spans="1:5" ht="87.75" customHeight="1">
      <c r="A165" s="52" t="s">
        <v>335</v>
      </c>
      <c r="B165" s="14" t="s">
        <v>309</v>
      </c>
      <c r="C165" s="178">
        <v>9208.7</v>
      </c>
      <c r="D165" s="178">
        <v>3731.5</v>
      </c>
      <c r="E165" s="29">
        <f>D165/C165*100</f>
        <v>40.52146339874249</v>
      </c>
    </row>
    <row r="166" spans="1:5" ht="27" customHeight="1">
      <c r="A166" s="53" t="s">
        <v>244</v>
      </c>
      <c r="B166" s="13" t="s">
        <v>336</v>
      </c>
      <c r="C166" s="176">
        <f>SUM(C167:C182)</f>
        <v>216997.7</v>
      </c>
      <c r="D166" s="176">
        <f>SUM(D167:D182)</f>
        <v>41526.200000000004</v>
      </c>
      <c r="E166" s="31">
        <f t="shared" si="0"/>
        <v>19.136700527240613</v>
      </c>
    </row>
    <row r="167" spans="1:5" ht="49.5" customHeight="1">
      <c r="A167" s="57" t="s">
        <v>275</v>
      </c>
      <c r="B167" s="14" t="s">
        <v>290</v>
      </c>
      <c r="C167" s="178">
        <v>16369.5</v>
      </c>
      <c r="D167" s="178">
        <v>3330</v>
      </c>
      <c r="E167" s="29">
        <f aca="true" t="shared" si="1" ref="E167:E220">D167/C167*100</f>
        <v>20.342710528727206</v>
      </c>
    </row>
    <row r="168" spans="1:5" ht="49.5" customHeight="1">
      <c r="A168" s="57" t="s">
        <v>276</v>
      </c>
      <c r="B168" s="14" t="s">
        <v>290</v>
      </c>
      <c r="C168" s="178">
        <v>183664.1</v>
      </c>
      <c r="D168" s="178">
        <v>34514.1</v>
      </c>
      <c r="E168" s="29">
        <f t="shared" si="1"/>
        <v>18.79196859919821</v>
      </c>
    </row>
    <row r="169" spans="1:5" ht="51.75">
      <c r="A169" s="57" t="s">
        <v>97</v>
      </c>
      <c r="B169" s="14" t="s">
        <v>290</v>
      </c>
      <c r="C169" s="178">
        <v>10121.9</v>
      </c>
      <c r="D169" s="178">
        <v>2266.9</v>
      </c>
      <c r="E169" s="29">
        <f t="shared" si="1"/>
        <v>22.395992847192723</v>
      </c>
    </row>
    <row r="170" spans="1:5" ht="54.75" customHeight="1" hidden="1">
      <c r="A170" s="128" t="s">
        <v>246</v>
      </c>
      <c r="B170" s="14" t="s">
        <v>290</v>
      </c>
      <c r="C170" s="178"/>
      <c r="D170" s="178"/>
      <c r="E170" s="29" t="e">
        <f t="shared" si="1"/>
        <v>#DIV/0!</v>
      </c>
    </row>
    <row r="171" spans="1:5" ht="64.5">
      <c r="A171" s="57" t="s">
        <v>289</v>
      </c>
      <c r="B171" s="14" t="s">
        <v>290</v>
      </c>
      <c r="C171" s="178">
        <v>547</v>
      </c>
      <c r="D171" s="178">
        <v>511.3</v>
      </c>
      <c r="E171" s="29">
        <f t="shared" si="1"/>
        <v>93.47349177330896</v>
      </c>
    </row>
    <row r="172" spans="1:5" ht="49.5" customHeight="1">
      <c r="A172" s="57" t="s">
        <v>337</v>
      </c>
      <c r="B172" s="14" t="s">
        <v>290</v>
      </c>
      <c r="C172" s="178">
        <v>929.8</v>
      </c>
      <c r="D172" s="178">
        <v>95.7</v>
      </c>
      <c r="E172" s="29">
        <f t="shared" si="1"/>
        <v>10.292536029253602</v>
      </c>
    </row>
    <row r="173" spans="1:5" ht="90">
      <c r="A173" s="57" t="s">
        <v>98</v>
      </c>
      <c r="B173" s="14" t="s">
        <v>290</v>
      </c>
      <c r="C173" s="178">
        <v>22.7</v>
      </c>
      <c r="D173" s="178">
        <v>5</v>
      </c>
      <c r="E173" s="29">
        <f t="shared" si="1"/>
        <v>22.026431718061676</v>
      </c>
    </row>
    <row r="174" spans="1:5" ht="72" customHeight="1">
      <c r="A174" s="57" t="s">
        <v>291</v>
      </c>
      <c r="B174" s="14" t="s">
        <v>290</v>
      </c>
      <c r="C174" s="178">
        <v>2865.6</v>
      </c>
      <c r="D174" s="178">
        <v>96.4</v>
      </c>
      <c r="E174" s="29">
        <f t="shared" si="1"/>
        <v>3.364042434394193</v>
      </c>
    </row>
    <row r="175" spans="1:5" ht="38.25">
      <c r="A175" s="125" t="s">
        <v>99</v>
      </c>
      <c r="B175" s="14" t="s">
        <v>290</v>
      </c>
      <c r="C175" s="178">
        <v>387.6</v>
      </c>
      <c r="D175" s="178">
        <v>96.9</v>
      </c>
      <c r="E175" s="29">
        <f t="shared" si="1"/>
        <v>25</v>
      </c>
    </row>
    <row r="176" spans="1:5" ht="37.5" customHeight="1">
      <c r="A176" s="129" t="s">
        <v>339</v>
      </c>
      <c r="B176" s="14" t="s">
        <v>338</v>
      </c>
      <c r="C176" s="178">
        <v>368.6</v>
      </c>
      <c r="D176" s="178">
        <v>92.1</v>
      </c>
      <c r="E176" s="29">
        <f t="shared" si="1"/>
        <v>24.986435160065106</v>
      </c>
    </row>
    <row r="177" spans="1:5" ht="64.5">
      <c r="A177" s="57" t="s">
        <v>100</v>
      </c>
      <c r="B177" s="14" t="s">
        <v>338</v>
      </c>
      <c r="C177" s="178">
        <v>591.5</v>
      </c>
      <c r="D177" s="178">
        <v>147.9</v>
      </c>
      <c r="E177" s="29">
        <f t="shared" si="1"/>
        <v>25.00422654268808</v>
      </c>
    </row>
    <row r="178" spans="1:5" ht="64.5">
      <c r="A178" s="57" t="s">
        <v>95</v>
      </c>
      <c r="B178" s="14" t="s">
        <v>338</v>
      </c>
      <c r="C178" s="178">
        <v>143.5</v>
      </c>
      <c r="D178" s="178">
        <v>143.5</v>
      </c>
      <c r="E178" s="29">
        <f t="shared" si="1"/>
        <v>100</v>
      </c>
    </row>
    <row r="179" spans="1:5" ht="63.75">
      <c r="A179" s="58" t="s">
        <v>58</v>
      </c>
      <c r="B179" s="14" t="s">
        <v>338</v>
      </c>
      <c r="C179" s="178">
        <v>0.9</v>
      </c>
      <c r="D179" s="178">
        <v>0</v>
      </c>
      <c r="E179" s="29">
        <f t="shared" si="1"/>
        <v>0</v>
      </c>
    </row>
    <row r="180" spans="1:5" ht="59.25" customHeight="1">
      <c r="A180" s="126" t="s">
        <v>101</v>
      </c>
      <c r="B180" s="14" t="s">
        <v>290</v>
      </c>
      <c r="C180" s="178">
        <v>139.2</v>
      </c>
      <c r="D180" s="178">
        <v>0</v>
      </c>
      <c r="E180" s="29">
        <f t="shared" si="1"/>
        <v>0</v>
      </c>
    </row>
    <row r="181" spans="1:5" ht="50.25" customHeight="1">
      <c r="A181" s="127" t="s">
        <v>102</v>
      </c>
      <c r="B181" s="14" t="s">
        <v>340</v>
      </c>
      <c r="C181" s="178">
        <v>20</v>
      </c>
      <c r="D181" s="178">
        <v>20</v>
      </c>
      <c r="E181" s="29">
        <f t="shared" si="1"/>
        <v>100</v>
      </c>
    </row>
    <row r="182" spans="1:5" ht="25.5">
      <c r="A182" s="58" t="s">
        <v>96</v>
      </c>
      <c r="B182" s="14" t="s">
        <v>290</v>
      </c>
      <c r="C182" s="178">
        <v>825.8</v>
      </c>
      <c r="D182" s="178">
        <v>206.4</v>
      </c>
      <c r="E182" s="29">
        <f t="shared" si="1"/>
        <v>24.993945265197386</v>
      </c>
    </row>
    <row r="183" spans="1:5" ht="36">
      <c r="A183" s="103" t="s">
        <v>341</v>
      </c>
      <c r="B183" s="23" t="s">
        <v>342</v>
      </c>
      <c r="C183" s="180">
        <f>C184+C185</f>
        <v>8118.299999999999</v>
      </c>
      <c r="D183" s="180">
        <f>D184+D185</f>
        <v>1448.4</v>
      </c>
      <c r="E183" s="31">
        <f t="shared" si="1"/>
        <v>17.841173644728578</v>
      </c>
    </row>
    <row r="184" spans="1:5" ht="15.75">
      <c r="A184" s="52" t="s">
        <v>343</v>
      </c>
      <c r="B184" s="14" t="s">
        <v>310</v>
      </c>
      <c r="C184" s="178">
        <v>6060.4</v>
      </c>
      <c r="D184" s="178">
        <v>1129.4</v>
      </c>
      <c r="E184" s="29">
        <f t="shared" si="1"/>
        <v>18.63573361494291</v>
      </c>
    </row>
    <row r="185" spans="1:5" ht="36.75">
      <c r="A185" s="52" t="s">
        <v>344</v>
      </c>
      <c r="B185" s="14" t="s">
        <v>310</v>
      </c>
      <c r="C185" s="178">
        <v>2057.9</v>
      </c>
      <c r="D185" s="178">
        <v>319</v>
      </c>
      <c r="E185" s="29">
        <f t="shared" si="1"/>
        <v>15.50123912726566</v>
      </c>
    </row>
    <row r="186" spans="1:5" ht="60.75">
      <c r="A186" s="104" t="s">
        <v>345</v>
      </c>
      <c r="B186" s="23" t="s">
        <v>346</v>
      </c>
      <c r="C186" s="180">
        <f>C187</f>
        <v>841.2</v>
      </c>
      <c r="D186" s="180">
        <f>D187</f>
        <v>25</v>
      </c>
      <c r="E186" s="31">
        <f t="shared" si="1"/>
        <v>2.971944840703756</v>
      </c>
    </row>
    <row r="187" spans="1:5" ht="48">
      <c r="A187" s="105" t="s">
        <v>292</v>
      </c>
      <c r="B187" s="14" t="s">
        <v>308</v>
      </c>
      <c r="C187" s="178">
        <v>841.2</v>
      </c>
      <c r="D187" s="178">
        <v>25</v>
      </c>
      <c r="E187" s="29">
        <f t="shared" si="1"/>
        <v>2.971944840703756</v>
      </c>
    </row>
    <row r="188" spans="1:5" ht="48">
      <c r="A188" s="106" t="s">
        <v>31</v>
      </c>
      <c r="B188" s="23" t="s">
        <v>32</v>
      </c>
      <c r="C188" s="180">
        <f>C189</f>
        <v>2.8</v>
      </c>
      <c r="D188" s="180">
        <f>D189</f>
        <v>0</v>
      </c>
      <c r="E188" s="31">
        <f t="shared" si="1"/>
        <v>0</v>
      </c>
    </row>
    <row r="189" spans="1:5" ht="48">
      <c r="A189" s="105" t="s">
        <v>34</v>
      </c>
      <c r="B189" s="14" t="s">
        <v>33</v>
      </c>
      <c r="C189" s="178">
        <v>2.8</v>
      </c>
      <c r="D189" s="178">
        <v>0</v>
      </c>
      <c r="E189" s="29">
        <f t="shared" si="1"/>
        <v>0</v>
      </c>
    </row>
    <row r="190" spans="1:5" ht="24" hidden="1">
      <c r="A190" s="106" t="s">
        <v>347</v>
      </c>
      <c r="B190" s="23" t="s">
        <v>348</v>
      </c>
      <c r="C190" s="180">
        <f>C191</f>
        <v>0</v>
      </c>
      <c r="D190" s="180">
        <f>D191</f>
        <v>0</v>
      </c>
      <c r="E190" s="31" t="e">
        <f t="shared" si="1"/>
        <v>#DIV/0!</v>
      </c>
    </row>
    <row r="191" spans="1:5" ht="28.5" customHeight="1" hidden="1">
      <c r="A191" s="105" t="s">
        <v>349</v>
      </c>
      <c r="B191" s="14" t="s">
        <v>350</v>
      </c>
      <c r="C191" s="178"/>
      <c r="D191" s="178">
        <v>0</v>
      </c>
      <c r="E191" s="29" t="e">
        <f t="shared" si="1"/>
        <v>#DIV/0!</v>
      </c>
    </row>
    <row r="192" spans="1:5" ht="24">
      <c r="A192" s="106" t="s">
        <v>351</v>
      </c>
      <c r="B192" s="23" t="s">
        <v>352</v>
      </c>
      <c r="C192" s="180">
        <f>C193</f>
        <v>585.2</v>
      </c>
      <c r="D192" s="180">
        <f>D193</f>
        <v>270</v>
      </c>
      <c r="E192" s="31">
        <f t="shared" si="1"/>
        <v>46.13807245386192</v>
      </c>
    </row>
    <row r="193" spans="1:5" ht="36.75">
      <c r="A193" s="52" t="s">
        <v>353</v>
      </c>
      <c r="B193" s="12" t="s">
        <v>355</v>
      </c>
      <c r="C193" s="178">
        <v>585.2</v>
      </c>
      <c r="D193" s="178">
        <v>270</v>
      </c>
      <c r="E193" s="29">
        <f t="shared" si="1"/>
        <v>46.13807245386192</v>
      </c>
    </row>
    <row r="194" spans="1:5" ht="21" customHeight="1">
      <c r="A194" s="53" t="s">
        <v>150</v>
      </c>
      <c r="B194" s="13" t="s">
        <v>306</v>
      </c>
      <c r="C194" s="176">
        <f>C195+C197+C203+C199+C201</f>
        <v>25681.6</v>
      </c>
      <c r="D194" s="176">
        <f>D195+D197+D203+D199+D201</f>
        <v>6022.6</v>
      </c>
      <c r="E194" s="31">
        <f t="shared" si="1"/>
        <v>23.45103108840571</v>
      </c>
    </row>
    <row r="195" spans="1:5" ht="49.5" customHeight="1">
      <c r="A195" s="53" t="s">
        <v>151</v>
      </c>
      <c r="B195" s="13" t="s">
        <v>296</v>
      </c>
      <c r="C195" s="176">
        <f>C196</f>
        <v>3858.8</v>
      </c>
      <c r="D195" s="176">
        <f>D196</f>
        <v>1134</v>
      </c>
      <c r="E195" s="31">
        <f t="shared" si="1"/>
        <v>29.387374313258007</v>
      </c>
    </row>
    <row r="196" spans="1:5" ht="48.75">
      <c r="A196" s="52" t="s">
        <v>354</v>
      </c>
      <c r="B196" s="12" t="s">
        <v>312</v>
      </c>
      <c r="C196" s="178">
        <v>3858.8</v>
      </c>
      <c r="D196" s="178">
        <v>1134</v>
      </c>
      <c r="E196" s="29">
        <f t="shared" si="1"/>
        <v>29.387374313258007</v>
      </c>
    </row>
    <row r="197" spans="1:5" ht="48">
      <c r="A197" s="107" t="s">
        <v>501</v>
      </c>
      <c r="B197" s="13" t="s">
        <v>502</v>
      </c>
      <c r="C197" s="108">
        <f>C198</f>
        <v>14842.8</v>
      </c>
      <c r="D197" s="108">
        <f>D198</f>
        <v>3847.4</v>
      </c>
      <c r="E197" s="31">
        <f t="shared" si="1"/>
        <v>25.92098525884604</v>
      </c>
    </row>
    <row r="198" spans="1:5" ht="48">
      <c r="A198" s="54" t="s">
        <v>503</v>
      </c>
      <c r="B198" s="12" t="s">
        <v>504</v>
      </c>
      <c r="C198" s="110">
        <v>14842.8</v>
      </c>
      <c r="D198" s="110">
        <v>3847.4</v>
      </c>
      <c r="E198" s="29">
        <f t="shared" si="1"/>
        <v>25.92098525884604</v>
      </c>
    </row>
    <row r="199" spans="1:5" ht="77.25">
      <c r="A199" s="8" t="s">
        <v>76</v>
      </c>
      <c r="B199" s="121" t="s">
        <v>77</v>
      </c>
      <c r="C199" s="108">
        <f>C200</f>
        <v>3674.1</v>
      </c>
      <c r="D199" s="108">
        <f>D200</f>
        <v>961.6</v>
      </c>
      <c r="E199" s="31">
        <f t="shared" si="1"/>
        <v>26.1723959609156</v>
      </c>
    </row>
    <row r="200" spans="1:5" ht="64.5">
      <c r="A200" s="11" t="s">
        <v>76</v>
      </c>
      <c r="B200" s="122" t="s">
        <v>124</v>
      </c>
      <c r="C200" s="110">
        <v>3674.1</v>
      </c>
      <c r="D200" s="110">
        <v>961.6</v>
      </c>
      <c r="E200" s="29">
        <f t="shared" si="1"/>
        <v>26.1723959609156</v>
      </c>
    </row>
    <row r="201" spans="1:5" ht="36" hidden="1">
      <c r="A201" s="91" t="s">
        <v>18</v>
      </c>
      <c r="B201" s="13" t="s">
        <v>20</v>
      </c>
      <c r="C201" s="108">
        <f>C202</f>
        <v>0</v>
      </c>
      <c r="D201" s="108">
        <f>D202</f>
        <v>0</v>
      </c>
      <c r="E201" s="31" t="e">
        <f t="shared" si="1"/>
        <v>#DIV/0!</v>
      </c>
    </row>
    <row r="202" spans="1:5" ht="36" hidden="1">
      <c r="A202" s="54" t="s">
        <v>19</v>
      </c>
      <c r="B202" s="12" t="s">
        <v>21</v>
      </c>
      <c r="C202" s="110">
        <v>0</v>
      </c>
      <c r="D202" s="109">
        <v>0</v>
      </c>
      <c r="E202" s="29" t="e">
        <f t="shared" si="1"/>
        <v>#DIV/0!</v>
      </c>
    </row>
    <row r="203" spans="1:5" ht="24">
      <c r="A203" s="111" t="s">
        <v>468</v>
      </c>
      <c r="B203" s="13" t="s">
        <v>505</v>
      </c>
      <c r="C203" s="108">
        <f>C204+C210+C205+C206+C207+C208+C209</f>
        <v>3305.9</v>
      </c>
      <c r="D203" s="108">
        <f>D204+D210+D205+D206+D207+D208+D209</f>
        <v>79.6</v>
      </c>
      <c r="E203" s="31">
        <f t="shared" si="1"/>
        <v>2.4078163283825886</v>
      </c>
    </row>
    <row r="204" spans="1:5" ht="57.75" customHeight="1">
      <c r="A204" s="123" t="s">
        <v>129</v>
      </c>
      <c r="B204" s="122" t="s">
        <v>506</v>
      </c>
      <c r="C204" s="110">
        <v>267.6</v>
      </c>
      <c r="D204" s="109">
        <v>56.2</v>
      </c>
      <c r="E204" s="29">
        <f t="shared" si="1"/>
        <v>21.00149476831091</v>
      </c>
    </row>
    <row r="205" spans="1:5" ht="57.75" customHeight="1" hidden="1">
      <c r="A205" s="173" t="s">
        <v>68</v>
      </c>
      <c r="B205" s="122" t="s">
        <v>506</v>
      </c>
      <c r="C205" s="120"/>
      <c r="D205" s="115"/>
      <c r="E205" s="29" t="e">
        <f t="shared" si="1"/>
        <v>#DIV/0!</v>
      </c>
    </row>
    <row r="206" spans="1:5" ht="47.25" customHeight="1">
      <c r="A206" s="123" t="s">
        <v>103</v>
      </c>
      <c r="B206" s="122" t="s">
        <v>78</v>
      </c>
      <c r="C206" s="120">
        <v>240.3</v>
      </c>
      <c r="D206" s="120">
        <v>23.4</v>
      </c>
      <c r="E206" s="29">
        <f t="shared" si="1"/>
        <v>9.737827715355804</v>
      </c>
    </row>
    <row r="207" spans="1:5" ht="33.75" customHeight="1">
      <c r="A207" s="123" t="s">
        <v>128</v>
      </c>
      <c r="B207" s="122" t="s">
        <v>78</v>
      </c>
      <c r="C207" s="120">
        <v>2798</v>
      </c>
      <c r="D207" s="115">
        <v>0</v>
      </c>
      <c r="E207" s="29">
        <f t="shared" si="1"/>
        <v>0</v>
      </c>
    </row>
    <row r="208" spans="1:5" ht="57.75" customHeight="1" hidden="1">
      <c r="A208" s="123" t="s">
        <v>105</v>
      </c>
      <c r="B208" s="122" t="s">
        <v>78</v>
      </c>
      <c r="C208" s="120"/>
      <c r="D208" s="120"/>
      <c r="E208" s="29" t="e">
        <f t="shared" si="1"/>
        <v>#DIV/0!</v>
      </c>
    </row>
    <row r="209" spans="1:5" ht="57.75" customHeight="1" hidden="1">
      <c r="A209" s="123" t="s">
        <v>106</v>
      </c>
      <c r="B209" s="122" t="s">
        <v>78</v>
      </c>
      <c r="C209" s="120"/>
      <c r="D209" s="131"/>
      <c r="E209" s="29" t="e">
        <f t="shared" si="1"/>
        <v>#DIV/0!</v>
      </c>
    </row>
    <row r="210" spans="1:5" ht="33.75" customHeight="1" hidden="1">
      <c r="A210" s="123" t="s">
        <v>107</v>
      </c>
      <c r="B210" s="122" t="s">
        <v>506</v>
      </c>
      <c r="C210" s="120"/>
      <c r="D210" s="115"/>
      <c r="E210" s="29" t="e">
        <f t="shared" si="1"/>
        <v>#DIV/0!</v>
      </c>
    </row>
    <row r="211" spans="1:5" ht="33.75" customHeight="1">
      <c r="A211" s="161" t="s">
        <v>425</v>
      </c>
      <c r="B211" s="121" t="s">
        <v>428</v>
      </c>
      <c r="C211" s="124">
        <f>C212</f>
        <v>8016</v>
      </c>
      <c r="D211" s="132">
        <f>D212</f>
        <v>16</v>
      </c>
      <c r="E211" s="31">
        <f t="shared" si="1"/>
        <v>0.19960079840319359</v>
      </c>
    </row>
    <row r="212" spans="1:5" ht="41.25" customHeight="1">
      <c r="A212" s="57" t="s">
        <v>426</v>
      </c>
      <c r="B212" s="122" t="s">
        <v>108</v>
      </c>
      <c r="C212" s="120">
        <v>8016</v>
      </c>
      <c r="D212" s="115">
        <v>16</v>
      </c>
      <c r="E212" s="29">
        <f t="shared" si="1"/>
        <v>0.19960079840319359</v>
      </c>
    </row>
    <row r="213" spans="1:5" ht="43.5" customHeight="1">
      <c r="A213" s="161" t="s">
        <v>110</v>
      </c>
      <c r="B213" s="121" t="s">
        <v>109</v>
      </c>
      <c r="C213" s="124">
        <f>C214</f>
        <v>0</v>
      </c>
      <c r="D213" s="132">
        <f>D214</f>
        <v>-65.7</v>
      </c>
      <c r="E213" s="31">
        <v>0</v>
      </c>
    </row>
    <row r="214" spans="1:5" ht="48" customHeight="1">
      <c r="A214" s="57" t="s">
        <v>111</v>
      </c>
      <c r="B214" s="122" t="s">
        <v>112</v>
      </c>
      <c r="C214" s="120">
        <v>0</v>
      </c>
      <c r="D214" s="115">
        <v>-65.7</v>
      </c>
      <c r="E214" s="29">
        <v>0</v>
      </c>
    </row>
    <row r="215" spans="1:5" ht="33.75" customHeight="1" hidden="1">
      <c r="A215" s="91" t="s">
        <v>71</v>
      </c>
      <c r="B215" s="13" t="s">
        <v>69</v>
      </c>
      <c r="C215" s="124">
        <f>C216</f>
        <v>0</v>
      </c>
      <c r="D215" s="124">
        <f>D216+D217</f>
        <v>0</v>
      </c>
      <c r="E215" s="31">
        <v>0</v>
      </c>
    </row>
    <row r="216" spans="1:5" ht="25.5" customHeight="1" hidden="1">
      <c r="A216" s="54" t="s">
        <v>72</v>
      </c>
      <c r="B216" s="122" t="s">
        <v>70</v>
      </c>
      <c r="C216" s="120">
        <v>0</v>
      </c>
      <c r="D216" s="115">
        <v>0</v>
      </c>
      <c r="E216" s="29">
        <v>0</v>
      </c>
    </row>
    <row r="217" spans="1:5" ht="25.5" customHeight="1" hidden="1">
      <c r="A217" s="11" t="s">
        <v>79</v>
      </c>
      <c r="B217" s="122" t="s">
        <v>80</v>
      </c>
      <c r="C217" s="120"/>
      <c r="D217" s="115"/>
      <c r="E217" s="29">
        <v>0</v>
      </c>
    </row>
    <row r="218" spans="1:5" ht="39">
      <c r="A218" s="8" t="s">
        <v>37</v>
      </c>
      <c r="B218" s="97" t="s">
        <v>39</v>
      </c>
      <c r="C218" s="181">
        <f>C219</f>
        <v>0</v>
      </c>
      <c r="D218" s="181">
        <f>D219</f>
        <v>-4.5</v>
      </c>
      <c r="E218" s="31">
        <v>0</v>
      </c>
    </row>
    <row r="219" spans="1:5" ht="40.5" customHeight="1">
      <c r="A219" s="11" t="s">
        <v>38</v>
      </c>
      <c r="B219" s="122" t="s">
        <v>40</v>
      </c>
      <c r="C219" s="178">
        <v>0</v>
      </c>
      <c r="D219" s="178">
        <v>-4.5</v>
      </c>
      <c r="E219" s="29">
        <v>0</v>
      </c>
    </row>
    <row r="220" spans="1:5" ht="22.5" customHeight="1">
      <c r="A220" s="112" t="s">
        <v>153</v>
      </c>
      <c r="B220" s="113"/>
      <c r="C220" s="176">
        <f>C12+C124</f>
        <v>711620</v>
      </c>
      <c r="D220" s="176">
        <f>D12+D124</f>
        <v>96612.70000000001</v>
      </c>
      <c r="E220" s="147">
        <f t="shared" si="1"/>
        <v>13.576445293836601</v>
      </c>
    </row>
    <row r="221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D2:E2"/>
    <mergeCell ref="B3:E3"/>
    <mergeCell ref="B4:E4"/>
  </mergeCells>
  <hyperlinks>
    <hyperlink ref="A82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"/>
  <sheetViews>
    <sheetView zoomScale="90" zoomScaleNormal="90" zoomScaleSheetLayoutView="100" zoomScalePageLayoutView="0" workbookViewId="0" topLeftCell="A1">
      <pane xSplit="2" ySplit="9" topLeftCell="C7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82" sqref="D82"/>
    </sheetView>
  </sheetViews>
  <sheetFormatPr defaultColWidth="9.00390625" defaultRowHeight="12.75"/>
  <cols>
    <col min="1" max="1" width="69.625" style="4" customWidth="1"/>
    <col min="2" max="2" width="26.625" style="0" customWidth="1"/>
    <col min="3" max="3" width="15.00390625" style="0" bestFit="1" customWidth="1"/>
    <col min="4" max="4" width="12.75390625" style="0" bestFit="1" customWidth="1"/>
    <col min="5" max="5" width="11.25390625" style="0" customWidth="1"/>
  </cols>
  <sheetData>
    <row r="1" spans="1:5" ht="16.5">
      <c r="A1" s="194" t="s">
        <v>259</v>
      </c>
      <c r="B1" s="194"/>
      <c r="C1" s="194"/>
      <c r="D1" s="194"/>
      <c r="E1" s="194"/>
    </row>
    <row r="2" spans="1:5" ht="16.5">
      <c r="A2" s="194" t="s">
        <v>120</v>
      </c>
      <c r="B2" s="194"/>
      <c r="C2" s="194"/>
      <c r="D2" s="194"/>
      <c r="E2" s="194"/>
    </row>
    <row r="3" spans="1:5" ht="15" customHeight="1">
      <c r="A3" s="193" t="s">
        <v>173</v>
      </c>
      <c r="B3" s="193"/>
      <c r="C3" s="193"/>
      <c r="D3" s="193"/>
      <c r="E3" s="193"/>
    </row>
    <row r="4" spans="1:5" ht="49.5" customHeight="1">
      <c r="A4" s="6" t="s">
        <v>154</v>
      </c>
      <c r="B4" s="5" t="s">
        <v>155</v>
      </c>
      <c r="C4" s="9" t="s">
        <v>121</v>
      </c>
      <c r="D4" s="9" t="s">
        <v>122</v>
      </c>
      <c r="E4" s="9" t="s">
        <v>263</v>
      </c>
    </row>
    <row r="5" spans="1:5" ht="11.25" customHeight="1">
      <c r="A5" s="7">
        <v>1</v>
      </c>
      <c r="B5" s="2">
        <v>2</v>
      </c>
      <c r="C5" s="3">
        <v>3</v>
      </c>
      <c r="D5" s="3">
        <v>4</v>
      </c>
      <c r="E5" s="3">
        <v>5</v>
      </c>
    </row>
    <row r="6" spans="1:5" ht="16.5">
      <c r="A6" s="32" t="s">
        <v>217</v>
      </c>
      <c r="B6" s="13" t="s">
        <v>156</v>
      </c>
      <c r="C6" s="140">
        <f>C7+C36</f>
        <v>108111.40000000002</v>
      </c>
      <c r="D6" s="135">
        <f>D7+D36</f>
        <v>20126.800000000003</v>
      </c>
      <c r="E6" s="136">
        <f>D6/C6*100</f>
        <v>18.61672312078097</v>
      </c>
    </row>
    <row r="7" spans="1:5" ht="16.5">
      <c r="A7" s="32" t="s">
        <v>216</v>
      </c>
      <c r="B7" s="13"/>
      <c r="C7" s="135">
        <f>C8+C22+C24+C32+C17+C34</f>
        <v>107457.30000000002</v>
      </c>
      <c r="D7" s="135">
        <f>D8+D22+D24+D32+D17+D34</f>
        <v>19727.4</v>
      </c>
      <c r="E7" s="136">
        <f aca="true" t="shared" si="0" ref="E7:E94">D7/C7*100</f>
        <v>18.35836187955588</v>
      </c>
    </row>
    <row r="8" spans="1:5" ht="16.5">
      <c r="A8" s="32" t="s">
        <v>157</v>
      </c>
      <c r="B8" s="13" t="s">
        <v>158</v>
      </c>
      <c r="C8" s="135">
        <f>C9</f>
        <v>49536.100000000006</v>
      </c>
      <c r="D8" s="135">
        <f>D9</f>
        <v>8710.1</v>
      </c>
      <c r="E8" s="136">
        <f t="shared" si="0"/>
        <v>17.58333821193029</v>
      </c>
    </row>
    <row r="9" spans="1:5" ht="16.5">
      <c r="A9" s="32" t="s">
        <v>159</v>
      </c>
      <c r="B9" s="13" t="s">
        <v>160</v>
      </c>
      <c r="C9" s="135">
        <f>C10+C11+C12+C13+C14+C15+C16</f>
        <v>49536.100000000006</v>
      </c>
      <c r="D9" s="135">
        <f>D10+D11+D12+D13+D14+D15+D16</f>
        <v>8710.1</v>
      </c>
      <c r="E9" s="136">
        <f t="shared" si="0"/>
        <v>17.58333821193029</v>
      </c>
    </row>
    <row r="10" spans="1:5" ht="60">
      <c r="A10" s="33" t="s">
        <v>185</v>
      </c>
      <c r="B10" s="12" t="s">
        <v>211</v>
      </c>
      <c r="C10" s="139">
        <v>43340.3</v>
      </c>
      <c r="D10" s="138">
        <v>8020.8</v>
      </c>
      <c r="E10" s="137">
        <f t="shared" si="0"/>
        <v>18.506563175612538</v>
      </c>
    </row>
    <row r="11" spans="1:5" ht="90">
      <c r="A11" s="33" t="s">
        <v>182</v>
      </c>
      <c r="B11" s="12" t="s">
        <v>212</v>
      </c>
      <c r="C11" s="139">
        <v>0</v>
      </c>
      <c r="D11" s="138">
        <v>0</v>
      </c>
      <c r="E11" s="137">
        <v>0</v>
      </c>
    </row>
    <row r="12" spans="1:5" ht="45">
      <c r="A12" s="33" t="s">
        <v>183</v>
      </c>
      <c r="B12" s="12" t="s">
        <v>214</v>
      </c>
      <c r="C12" s="139">
        <v>426.6</v>
      </c>
      <c r="D12" s="138">
        <v>8.5</v>
      </c>
      <c r="E12" s="137">
        <f t="shared" si="0"/>
        <v>1.992498827941866</v>
      </c>
    </row>
    <row r="13" spans="1:5" ht="75">
      <c r="A13" s="33" t="s">
        <v>184</v>
      </c>
      <c r="B13" s="12" t="s">
        <v>213</v>
      </c>
      <c r="C13" s="139">
        <v>1174.5</v>
      </c>
      <c r="D13" s="138">
        <v>169.8</v>
      </c>
      <c r="E13" s="137">
        <f t="shared" si="0"/>
        <v>14.457215836526183</v>
      </c>
    </row>
    <row r="14" spans="1:5" ht="120">
      <c r="A14" s="33" t="s">
        <v>44</v>
      </c>
      <c r="B14" s="12" t="s">
        <v>45</v>
      </c>
      <c r="C14" s="139">
        <v>173.5</v>
      </c>
      <c r="D14" s="138">
        <v>229.5</v>
      </c>
      <c r="E14" s="137">
        <f t="shared" si="0"/>
        <v>132.27665706051874</v>
      </c>
    </row>
    <row r="15" spans="1:5" ht="75">
      <c r="A15" s="33" t="s">
        <v>83</v>
      </c>
      <c r="B15" s="12" t="s">
        <v>81</v>
      </c>
      <c r="C15" s="139">
        <v>113.3</v>
      </c>
      <c r="D15" s="138">
        <v>151.1</v>
      </c>
      <c r="E15" s="137">
        <f t="shared" si="0"/>
        <v>133.36275375110327</v>
      </c>
    </row>
    <row r="16" spans="1:5" ht="75">
      <c r="A16" s="33" t="s">
        <v>84</v>
      </c>
      <c r="B16" s="12" t="s">
        <v>82</v>
      </c>
      <c r="C16" s="139">
        <v>4307.9</v>
      </c>
      <c r="D16" s="138">
        <v>130.4</v>
      </c>
      <c r="E16" s="137">
        <f t="shared" si="0"/>
        <v>3.0269969126488547</v>
      </c>
    </row>
    <row r="17" spans="1:5" ht="29.25">
      <c r="A17" s="32" t="s">
        <v>315</v>
      </c>
      <c r="B17" s="13" t="s">
        <v>247</v>
      </c>
      <c r="C17" s="135">
        <f>SUM(C18:C21)</f>
        <v>32656.200000000004</v>
      </c>
      <c r="D17" s="135">
        <f>SUM(D18:D21)</f>
        <v>7619.799999999999</v>
      </c>
      <c r="E17" s="136">
        <f t="shared" si="0"/>
        <v>23.33339457744624</v>
      </c>
    </row>
    <row r="18" spans="1:5" ht="90">
      <c r="A18" s="33" t="s">
        <v>316</v>
      </c>
      <c r="B18" s="21" t="s">
        <v>280</v>
      </c>
      <c r="C18" s="139">
        <v>14756.9</v>
      </c>
      <c r="D18" s="138">
        <v>3735.8</v>
      </c>
      <c r="E18" s="137">
        <f t="shared" si="0"/>
        <v>25.315615068205382</v>
      </c>
    </row>
    <row r="19" spans="1:5" ht="105">
      <c r="A19" s="33" t="s">
        <v>285</v>
      </c>
      <c r="B19" s="21" t="s">
        <v>281</v>
      </c>
      <c r="C19" s="139">
        <v>96.4</v>
      </c>
      <c r="D19" s="138">
        <v>19.7</v>
      </c>
      <c r="E19" s="137">
        <f t="shared" si="0"/>
        <v>20.435684647302903</v>
      </c>
    </row>
    <row r="20" spans="1:5" ht="16.5">
      <c r="A20" s="34" t="s">
        <v>286</v>
      </c>
      <c r="B20" s="21" t="s">
        <v>282</v>
      </c>
      <c r="C20" s="139">
        <v>19550.5</v>
      </c>
      <c r="D20" s="138">
        <v>4260.9</v>
      </c>
      <c r="E20" s="137">
        <f t="shared" si="0"/>
        <v>21.79432751080535</v>
      </c>
    </row>
    <row r="21" spans="1:5" ht="90">
      <c r="A21" s="35" t="s">
        <v>287</v>
      </c>
      <c r="B21" s="21" t="s">
        <v>283</v>
      </c>
      <c r="C21" s="139">
        <v>-1747.6</v>
      </c>
      <c r="D21" s="138">
        <v>-396.6</v>
      </c>
      <c r="E21" s="137">
        <f t="shared" si="0"/>
        <v>22.693980315861754</v>
      </c>
    </row>
    <row r="22" spans="1:5" ht="16.5">
      <c r="A22" s="32" t="s">
        <v>161</v>
      </c>
      <c r="B22" s="13" t="s">
        <v>162</v>
      </c>
      <c r="C22" s="135">
        <f>C23</f>
        <v>2622</v>
      </c>
      <c r="D22" s="135">
        <f>D23</f>
        <v>1509.4</v>
      </c>
      <c r="E22" s="136">
        <f t="shared" si="0"/>
        <v>57.56674294431732</v>
      </c>
    </row>
    <row r="23" spans="1:5" ht="16.5">
      <c r="A23" s="33" t="s">
        <v>163</v>
      </c>
      <c r="B23" s="12" t="s">
        <v>152</v>
      </c>
      <c r="C23" s="139">
        <v>2622</v>
      </c>
      <c r="D23" s="138">
        <v>1509.4</v>
      </c>
      <c r="E23" s="137">
        <f t="shared" si="0"/>
        <v>57.56674294431732</v>
      </c>
    </row>
    <row r="24" spans="1:5" ht="16.5">
      <c r="A24" s="32" t="s">
        <v>164</v>
      </c>
      <c r="B24" s="13" t="s">
        <v>177</v>
      </c>
      <c r="C24" s="135">
        <f>C25+C27</f>
        <v>22641</v>
      </c>
      <c r="D24" s="135">
        <f>D25+D27</f>
        <v>1887.5</v>
      </c>
      <c r="E24" s="136">
        <f t="shared" si="0"/>
        <v>8.336645907866261</v>
      </c>
    </row>
    <row r="25" spans="1:5" ht="16.5">
      <c r="A25" s="32" t="s">
        <v>178</v>
      </c>
      <c r="B25" s="13" t="s">
        <v>179</v>
      </c>
      <c r="C25" s="135">
        <f>C26</f>
        <v>1979</v>
      </c>
      <c r="D25" s="135">
        <f>D26</f>
        <v>27.6</v>
      </c>
      <c r="E25" s="136">
        <f t="shared" si="0"/>
        <v>1.3946437594744823</v>
      </c>
    </row>
    <row r="26" spans="1:5" ht="32.25" customHeight="1">
      <c r="A26" s="33" t="s">
        <v>277</v>
      </c>
      <c r="B26" s="12" t="s">
        <v>215</v>
      </c>
      <c r="C26" s="138">
        <v>1979</v>
      </c>
      <c r="D26" s="138">
        <v>27.6</v>
      </c>
      <c r="E26" s="137">
        <f t="shared" si="0"/>
        <v>1.3946437594744823</v>
      </c>
    </row>
    <row r="27" spans="1:5" ht="16.5">
      <c r="A27" s="32" t="s">
        <v>180</v>
      </c>
      <c r="B27" s="13" t="s">
        <v>181</v>
      </c>
      <c r="C27" s="135">
        <f>C28+C30</f>
        <v>20662</v>
      </c>
      <c r="D27" s="135">
        <f>D28+D30</f>
        <v>1859.9</v>
      </c>
      <c r="E27" s="136">
        <f t="shared" si="0"/>
        <v>9.00154873681154</v>
      </c>
    </row>
    <row r="28" spans="1:5" ht="16.5">
      <c r="A28" s="36" t="s">
        <v>252</v>
      </c>
      <c r="B28" s="12" t="s">
        <v>251</v>
      </c>
      <c r="C28" s="138">
        <f>C29</f>
        <v>6531.8</v>
      </c>
      <c r="D28" s="138">
        <f>D29</f>
        <v>1447.3</v>
      </c>
      <c r="E28" s="137">
        <f t="shared" si="0"/>
        <v>22.15775130898068</v>
      </c>
    </row>
    <row r="29" spans="1:5" ht="30">
      <c r="A29" s="33" t="s">
        <v>278</v>
      </c>
      <c r="B29" s="12" t="s">
        <v>253</v>
      </c>
      <c r="C29" s="139">
        <v>6531.8</v>
      </c>
      <c r="D29" s="138">
        <v>1447.3</v>
      </c>
      <c r="E29" s="137">
        <f t="shared" si="0"/>
        <v>22.15775130898068</v>
      </c>
    </row>
    <row r="30" spans="1:5" ht="16.5">
      <c r="A30" s="36" t="s">
        <v>255</v>
      </c>
      <c r="B30" s="12" t="s">
        <v>254</v>
      </c>
      <c r="C30" s="138">
        <f>C31</f>
        <v>14130.2</v>
      </c>
      <c r="D30" s="138">
        <f>D31</f>
        <v>412.6</v>
      </c>
      <c r="E30" s="137">
        <f t="shared" si="0"/>
        <v>2.919986978245177</v>
      </c>
    </row>
    <row r="31" spans="1:5" ht="30">
      <c r="A31" s="33" t="s">
        <v>257</v>
      </c>
      <c r="B31" s="12" t="s">
        <v>256</v>
      </c>
      <c r="C31" s="139">
        <v>14130.2</v>
      </c>
      <c r="D31" s="138">
        <v>412.6</v>
      </c>
      <c r="E31" s="137">
        <f t="shared" si="0"/>
        <v>2.919986978245177</v>
      </c>
    </row>
    <row r="32" spans="1:5" ht="16.5">
      <c r="A32" s="37" t="s">
        <v>203</v>
      </c>
      <c r="B32" s="22" t="s">
        <v>202</v>
      </c>
      <c r="C32" s="135">
        <f>C33</f>
        <v>2</v>
      </c>
      <c r="D32" s="135">
        <f>D33</f>
        <v>0.6</v>
      </c>
      <c r="E32" s="136">
        <f t="shared" si="0"/>
        <v>30</v>
      </c>
    </row>
    <row r="33" spans="1:5" ht="63.75" customHeight="1">
      <c r="A33" s="33" t="s">
        <v>238</v>
      </c>
      <c r="B33" s="15" t="s">
        <v>204</v>
      </c>
      <c r="C33" s="139">
        <v>2</v>
      </c>
      <c r="D33" s="138">
        <v>0.6</v>
      </c>
      <c r="E33" s="137">
        <f t="shared" si="0"/>
        <v>30</v>
      </c>
    </row>
    <row r="34" spans="1:5" ht="43.5" hidden="1">
      <c r="A34" s="116" t="s">
        <v>66</v>
      </c>
      <c r="B34" s="118" t="s">
        <v>64</v>
      </c>
      <c r="C34" s="135">
        <f>C35</f>
        <v>0</v>
      </c>
      <c r="D34" s="135">
        <f>D35</f>
        <v>0</v>
      </c>
      <c r="E34" s="136" t="e">
        <f t="shared" si="0"/>
        <v>#DIV/0!</v>
      </c>
    </row>
    <row r="35" spans="1:5" ht="30" hidden="1">
      <c r="A35" s="117" t="s">
        <v>67</v>
      </c>
      <c r="B35" s="119" t="s">
        <v>65</v>
      </c>
      <c r="C35" s="138">
        <v>0</v>
      </c>
      <c r="D35" s="138">
        <v>0</v>
      </c>
      <c r="E35" s="137" t="e">
        <f t="shared" si="0"/>
        <v>#DIV/0!</v>
      </c>
    </row>
    <row r="36" spans="1:5" ht="16.5">
      <c r="A36" s="32" t="s">
        <v>218</v>
      </c>
      <c r="B36" s="12"/>
      <c r="C36" s="135">
        <f>C37+C45+C48+C50+C61</f>
        <v>654.1</v>
      </c>
      <c r="D36" s="135">
        <f>D37+D45+D48+D50+D61</f>
        <v>399.4</v>
      </c>
      <c r="E36" s="136">
        <f t="shared" si="0"/>
        <v>61.06099984711817</v>
      </c>
    </row>
    <row r="37" spans="1:5" ht="29.25">
      <c r="A37" s="32" t="s">
        <v>165</v>
      </c>
      <c r="B37" s="13" t="s">
        <v>166</v>
      </c>
      <c r="C37" s="135">
        <f>C38+C43</f>
        <v>243.9</v>
      </c>
      <c r="D37" s="135">
        <f>D38+D43</f>
        <v>42.7</v>
      </c>
      <c r="E37" s="135">
        <f>E38+E43</f>
        <v>34.570007107320535</v>
      </c>
    </row>
    <row r="38" spans="1:5" ht="69.75" customHeight="1">
      <c r="A38" s="32" t="s">
        <v>356</v>
      </c>
      <c r="B38" s="13" t="s">
        <v>167</v>
      </c>
      <c r="C38" s="135">
        <f>C39+C41</f>
        <v>180.9</v>
      </c>
      <c r="D38" s="135">
        <f>D39+D41</f>
        <v>32.1</v>
      </c>
      <c r="E38" s="136">
        <f t="shared" si="0"/>
        <v>17.744610281923716</v>
      </c>
    </row>
    <row r="39" spans="1:5" ht="60">
      <c r="A39" s="33" t="s">
        <v>357</v>
      </c>
      <c r="B39" s="12" t="s">
        <v>358</v>
      </c>
      <c r="C39" s="138">
        <f>C40</f>
        <v>6.4</v>
      </c>
      <c r="D39" s="138">
        <f>D40</f>
        <v>0</v>
      </c>
      <c r="E39" s="137">
        <f t="shared" si="0"/>
        <v>0</v>
      </c>
    </row>
    <row r="40" spans="1:5" ht="60">
      <c r="A40" s="33" t="s">
        <v>357</v>
      </c>
      <c r="B40" s="12" t="s">
        <v>265</v>
      </c>
      <c r="C40" s="139">
        <v>6.4</v>
      </c>
      <c r="D40" s="137">
        <v>0</v>
      </c>
      <c r="E40" s="137">
        <f t="shared" si="0"/>
        <v>0</v>
      </c>
    </row>
    <row r="41" spans="1:5" ht="60">
      <c r="A41" s="33" t="s">
        <v>359</v>
      </c>
      <c r="B41" s="12" t="s">
        <v>169</v>
      </c>
      <c r="C41" s="138">
        <f>C42</f>
        <v>174.5</v>
      </c>
      <c r="D41" s="138">
        <f>D42</f>
        <v>32.1</v>
      </c>
      <c r="E41" s="137">
        <f t="shared" si="0"/>
        <v>18.39541547277937</v>
      </c>
    </row>
    <row r="42" spans="1:5" ht="55.5" customHeight="1">
      <c r="A42" s="33" t="s">
        <v>359</v>
      </c>
      <c r="B42" s="12" t="s">
        <v>170</v>
      </c>
      <c r="C42" s="138">
        <v>174.5</v>
      </c>
      <c r="D42" s="138">
        <v>32.1</v>
      </c>
      <c r="E42" s="137">
        <f t="shared" si="0"/>
        <v>18.39541547277937</v>
      </c>
    </row>
    <row r="43" spans="1:5" ht="55.5" customHeight="1">
      <c r="A43" s="134" t="s">
        <v>117</v>
      </c>
      <c r="B43" s="14" t="s">
        <v>510</v>
      </c>
      <c r="C43" s="138">
        <f>C44</f>
        <v>63</v>
      </c>
      <c r="D43" s="138">
        <f>D44</f>
        <v>10.6</v>
      </c>
      <c r="E43" s="137">
        <f t="shared" si="0"/>
        <v>16.825396825396822</v>
      </c>
    </row>
    <row r="44" spans="1:5" ht="55.5" customHeight="1">
      <c r="A44" s="134" t="s">
        <v>117</v>
      </c>
      <c r="B44" s="14" t="s">
        <v>118</v>
      </c>
      <c r="C44" s="138">
        <v>63</v>
      </c>
      <c r="D44" s="138">
        <v>10.6</v>
      </c>
      <c r="E44" s="137">
        <f t="shared" si="0"/>
        <v>16.825396825396822</v>
      </c>
    </row>
    <row r="45" spans="1:5" ht="29.25">
      <c r="A45" s="32" t="s">
        <v>186</v>
      </c>
      <c r="B45" s="23" t="s">
        <v>174</v>
      </c>
      <c r="C45" s="135">
        <f>C46+C47</f>
        <v>212.2</v>
      </c>
      <c r="D45" s="135">
        <f>D46+D47</f>
        <v>212.2</v>
      </c>
      <c r="E45" s="136">
        <f t="shared" si="0"/>
        <v>100</v>
      </c>
    </row>
    <row r="46" spans="1:5" ht="30" hidden="1">
      <c r="A46" s="33" t="s">
        <v>360</v>
      </c>
      <c r="B46" s="12" t="s">
        <v>235</v>
      </c>
      <c r="C46" s="138">
        <f>'[1]Ларин'!C43+'[1]Буз'!C44</f>
        <v>0</v>
      </c>
      <c r="D46" s="138">
        <f>'[1]Ларин'!D43+'[1]Буз'!D44</f>
        <v>0</v>
      </c>
      <c r="E46" s="137">
        <v>0</v>
      </c>
    </row>
    <row r="47" spans="1:5" ht="16.5">
      <c r="A47" s="33" t="s">
        <v>279</v>
      </c>
      <c r="B47" s="12" t="s">
        <v>236</v>
      </c>
      <c r="C47" s="139">
        <v>212.2</v>
      </c>
      <c r="D47" s="138">
        <v>212.2</v>
      </c>
      <c r="E47" s="137">
        <f t="shared" si="0"/>
        <v>100</v>
      </c>
    </row>
    <row r="48" spans="1:5" ht="29.25" hidden="1">
      <c r="A48" s="32" t="s">
        <v>226</v>
      </c>
      <c r="B48" s="13" t="s">
        <v>199</v>
      </c>
      <c r="C48" s="135">
        <f>C49</f>
        <v>0</v>
      </c>
      <c r="D48" s="135">
        <f>D49</f>
        <v>0</v>
      </c>
      <c r="E48" s="136" t="e">
        <f t="shared" si="0"/>
        <v>#DIV/0!</v>
      </c>
    </row>
    <row r="49" spans="1:5" ht="45.75" customHeight="1" hidden="1">
      <c r="A49" s="33" t="s">
        <v>86</v>
      </c>
      <c r="B49" s="15" t="s">
        <v>85</v>
      </c>
      <c r="C49" s="138">
        <v>0</v>
      </c>
      <c r="D49" s="137">
        <v>0</v>
      </c>
      <c r="E49" s="137" t="e">
        <f t="shared" si="0"/>
        <v>#DIV/0!</v>
      </c>
    </row>
    <row r="50" spans="1:5" ht="16.5">
      <c r="A50" s="32" t="s">
        <v>361</v>
      </c>
      <c r="B50" s="13" t="s">
        <v>172</v>
      </c>
      <c r="C50" s="135">
        <f>C51+C53+C56</f>
        <v>198</v>
      </c>
      <c r="D50" s="135">
        <f>D51+D53+D56</f>
        <v>144.1</v>
      </c>
      <c r="E50" s="136">
        <f t="shared" si="0"/>
        <v>72.77777777777777</v>
      </c>
    </row>
    <row r="51" spans="1:5" ht="30" hidden="1">
      <c r="A51" s="38" t="s">
        <v>10</v>
      </c>
      <c r="B51" s="13" t="s">
        <v>11</v>
      </c>
      <c r="C51" s="135">
        <f>C52</f>
        <v>2</v>
      </c>
      <c r="D51" s="135">
        <f>D52</f>
        <v>2</v>
      </c>
      <c r="E51" s="136">
        <f t="shared" si="0"/>
        <v>100</v>
      </c>
    </row>
    <row r="52" spans="1:5" ht="45">
      <c r="A52" s="39" t="s">
        <v>9</v>
      </c>
      <c r="B52" s="12" t="s">
        <v>12</v>
      </c>
      <c r="C52" s="138">
        <v>2</v>
      </c>
      <c r="D52" s="137">
        <v>2</v>
      </c>
      <c r="E52" s="137">
        <f t="shared" si="0"/>
        <v>100</v>
      </c>
    </row>
    <row r="53" spans="1:5" ht="85.5" customHeight="1" hidden="1">
      <c r="A53" s="40" t="s">
        <v>393</v>
      </c>
      <c r="B53" s="28" t="s">
        <v>394</v>
      </c>
      <c r="C53" s="135">
        <f>C54</f>
        <v>196</v>
      </c>
      <c r="D53" s="135">
        <f>D54</f>
        <v>142.1</v>
      </c>
      <c r="E53" s="136">
        <v>0</v>
      </c>
    </row>
    <row r="54" spans="1:5" ht="105">
      <c r="A54" s="33" t="s">
        <v>88</v>
      </c>
      <c r="B54" s="12" t="s">
        <v>87</v>
      </c>
      <c r="C54" s="138">
        <v>196</v>
      </c>
      <c r="D54" s="137">
        <v>142.1</v>
      </c>
      <c r="E54" s="137">
        <f t="shared" si="0"/>
        <v>72.5</v>
      </c>
    </row>
    <row r="55" spans="1:5" ht="60" hidden="1">
      <c r="A55" s="33" t="s">
        <v>449</v>
      </c>
      <c r="B55" s="12" t="s">
        <v>450</v>
      </c>
      <c r="C55" s="138"/>
      <c r="D55" s="138"/>
      <c r="E55" s="137">
        <v>0</v>
      </c>
    </row>
    <row r="56" spans="1:5" ht="16.5" hidden="1">
      <c r="A56" s="41" t="s">
        <v>13</v>
      </c>
      <c r="B56" s="26" t="s">
        <v>397</v>
      </c>
      <c r="C56" s="135">
        <f>C57+C59</f>
        <v>0</v>
      </c>
      <c r="D56" s="135">
        <f>D57+D59</f>
        <v>0</v>
      </c>
      <c r="E56" s="136" t="e">
        <f>D56/C56*100</f>
        <v>#DIV/0!</v>
      </c>
    </row>
    <row r="57" spans="1:5" ht="71.25" customHeight="1" hidden="1">
      <c r="A57" s="32" t="s">
        <v>519</v>
      </c>
      <c r="B57" s="13" t="s">
        <v>517</v>
      </c>
      <c r="C57" s="135">
        <f>C58</f>
        <v>0</v>
      </c>
      <c r="D57" s="135">
        <f>D58</f>
        <v>0</v>
      </c>
      <c r="E57" s="136" t="e">
        <f t="shared" si="0"/>
        <v>#DIV/0!</v>
      </c>
    </row>
    <row r="58" spans="1:5" ht="45" hidden="1">
      <c r="A58" s="33" t="s">
        <v>520</v>
      </c>
      <c r="B58" s="12" t="s">
        <v>518</v>
      </c>
      <c r="C58" s="138">
        <v>0</v>
      </c>
      <c r="D58" s="138">
        <v>0</v>
      </c>
      <c r="E58" s="137" t="e">
        <f t="shared" si="0"/>
        <v>#DIV/0!</v>
      </c>
    </row>
    <row r="59" spans="1:5" ht="57" customHeight="1" hidden="1">
      <c r="A59" s="41" t="s">
        <v>398</v>
      </c>
      <c r="B59" s="26" t="s">
        <v>399</v>
      </c>
      <c r="C59" s="135">
        <f>C60</f>
        <v>0</v>
      </c>
      <c r="D59" s="135">
        <f>D60</f>
        <v>0</v>
      </c>
      <c r="E59" s="136" t="e">
        <f t="shared" si="0"/>
        <v>#DIV/0!</v>
      </c>
    </row>
    <row r="60" spans="1:5" ht="60" hidden="1">
      <c r="A60" s="42" t="s">
        <v>444</v>
      </c>
      <c r="B60" s="27" t="s">
        <v>400</v>
      </c>
      <c r="C60" s="138">
        <v>0</v>
      </c>
      <c r="D60" s="138">
        <v>0</v>
      </c>
      <c r="E60" s="137" t="e">
        <f t="shared" si="0"/>
        <v>#DIV/0!</v>
      </c>
    </row>
    <row r="61" spans="1:5" ht="16.5">
      <c r="A61" s="32" t="s">
        <v>451</v>
      </c>
      <c r="B61" s="23" t="s">
        <v>452</v>
      </c>
      <c r="C61" s="135">
        <f>C62+C64</f>
        <v>0</v>
      </c>
      <c r="D61" s="135">
        <f>D62+D64</f>
        <v>0.4</v>
      </c>
      <c r="E61" s="136">
        <v>0</v>
      </c>
    </row>
    <row r="62" spans="1:5" ht="16.5" hidden="1">
      <c r="A62" s="33" t="s">
        <v>453</v>
      </c>
      <c r="B62" s="14" t="s">
        <v>455</v>
      </c>
      <c r="C62" s="138">
        <f>C63+C64</f>
        <v>0</v>
      </c>
      <c r="D62" s="138">
        <f>D63</f>
        <v>0</v>
      </c>
      <c r="E62" s="137">
        <v>0</v>
      </c>
    </row>
    <row r="63" spans="1:5" ht="30" hidden="1">
      <c r="A63" s="33" t="s">
        <v>454</v>
      </c>
      <c r="B63" s="14" t="s">
        <v>456</v>
      </c>
      <c r="C63" s="138">
        <v>0</v>
      </c>
      <c r="D63" s="138">
        <v>0</v>
      </c>
      <c r="E63" s="137">
        <v>0</v>
      </c>
    </row>
    <row r="64" spans="1:5" ht="16.5">
      <c r="A64" s="33" t="s">
        <v>142</v>
      </c>
      <c r="B64" s="14" t="s">
        <v>143</v>
      </c>
      <c r="C64" s="138">
        <v>0</v>
      </c>
      <c r="D64" s="138">
        <v>0.4</v>
      </c>
      <c r="E64" s="137">
        <v>0</v>
      </c>
    </row>
    <row r="65" spans="1:5" ht="18.75">
      <c r="A65" s="32" t="s">
        <v>219</v>
      </c>
      <c r="B65" s="13" t="s">
        <v>175</v>
      </c>
      <c r="C65" s="47">
        <f>C66+C90</f>
        <v>81900.2</v>
      </c>
      <c r="D65" s="47">
        <f>D66+D90</f>
        <v>9672.199999999999</v>
      </c>
      <c r="E65" s="48">
        <f t="shared" si="0"/>
        <v>11.809739170356115</v>
      </c>
    </row>
    <row r="66" spans="1:5" ht="30">
      <c r="A66" s="32" t="s">
        <v>224</v>
      </c>
      <c r="B66" s="13" t="s">
        <v>362</v>
      </c>
      <c r="C66" s="47">
        <f>C67+C72+C79+C85</f>
        <v>81692.2</v>
      </c>
      <c r="D66" s="47">
        <f>D67+D72+D79+D85+D92</f>
        <v>9480.199999999999</v>
      </c>
      <c r="E66" s="48">
        <f t="shared" si="0"/>
        <v>11.604779893306826</v>
      </c>
    </row>
    <row r="67" spans="1:5" ht="18.75">
      <c r="A67" s="43" t="s">
        <v>322</v>
      </c>
      <c r="B67" s="24" t="s">
        <v>304</v>
      </c>
      <c r="C67" s="47">
        <f>C68+C70</f>
        <v>21490</v>
      </c>
      <c r="D67" s="47">
        <f>D68+D70</f>
        <v>5372.5</v>
      </c>
      <c r="E67" s="48">
        <f t="shared" si="0"/>
        <v>25</v>
      </c>
    </row>
    <row r="68" spans="1:5" ht="18.75">
      <c r="A68" s="32" t="s">
        <v>187</v>
      </c>
      <c r="B68" s="24" t="s">
        <v>303</v>
      </c>
      <c r="C68" s="47">
        <f>C69</f>
        <v>21490</v>
      </c>
      <c r="D68" s="47">
        <f>D69</f>
        <v>5372.5</v>
      </c>
      <c r="E68" s="48">
        <f t="shared" si="0"/>
        <v>25</v>
      </c>
    </row>
    <row r="69" spans="1:5" ht="30.75">
      <c r="A69" s="44" t="s">
        <v>363</v>
      </c>
      <c r="B69" s="25" t="s">
        <v>302</v>
      </c>
      <c r="C69" s="49">
        <v>21490</v>
      </c>
      <c r="D69" s="49">
        <v>5372.5</v>
      </c>
      <c r="E69" s="50">
        <f t="shared" si="0"/>
        <v>25</v>
      </c>
    </row>
    <row r="70" spans="1:5" ht="30" hidden="1">
      <c r="A70" s="43" t="s">
        <v>458</v>
      </c>
      <c r="B70" s="24" t="s">
        <v>460</v>
      </c>
      <c r="C70" s="47">
        <f>C71</f>
        <v>0</v>
      </c>
      <c r="D70" s="47">
        <f>D71</f>
        <v>0</v>
      </c>
      <c r="E70" s="48" t="e">
        <f t="shared" si="0"/>
        <v>#DIV/0!</v>
      </c>
    </row>
    <row r="71" spans="1:5" ht="30.75" hidden="1">
      <c r="A71" s="44" t="s">
        <v>457</v>
      </c>
      <c r="B71" s="25" t="s">
        <v>459</v>
      </c>
      <c r="C71" s="49">
        <v>0</v>
      </c>
      <c r="D71" s="49">
        <v>0</v>
      </c>
      <c r="E71" s="50" t="e">
        <f t="shared" si="0"/>
        <v>#DIV/0!</v>
      </c>
    </row>
    <row r="72" spans="1:5" ht="30" hidden="1">
      <c r="A72" s="43" t="s">
        <v>364</v>
      </c>
      <c r="B72" s="24" t="s">
        <v>313</v>
      </c>
      <c r="C72" s="47">
        <f>C75+C73+C77</f>
        <v>1385.1</v>
      </c>
      <c r="D72" s="47">
        <f>D75+D73+D77</f>
        <v>0</v>
      </c>
      <c r="E72" s="48">
        <f t="shared" si="0"/>
        <v>0</v>
      </c>
    </row>
    <row r="73" spans="1:5" ht="44.25">
      <c r="A73" s="43" t="s">
        <v>462</v>
      </c>
      <c r="B73" s="24" t="s">
        <v>463</v>
      </c>
      <c r="C73" s="47">
        <f>C74</f>
        <v>1385.1</v>
      </c>
      <c r="D73" s="47">
        <f>D74</f>
        <v>0</v>
      </c>
      <c r="E73" s="48">
        <f t="shared" si="0"/>
        <v>0</v>
      </c>
    </row>
    <row r="74" spans="1:5" ht="45.75">
      <c r="A74" s="44" t="s">
        <v>464</v>
      </c>
      <c r="B74" s="25" t="s">
        <v>465</v>
      </c>
      <c r="C74" s="49">
        <v>1385.1</v>
      </c>
      <c r="D74" s="49">
        <v>0</v>
      </c>
      <c r="E74" s="50">
        <f t="shared" si="0"/>
        <v>0</v>
      </c>
    </row>
    <row r="75" spans="1:5" ht="30" hidden="1">
      <c r="A75" s="43" t="s">
        <v>365</v>
      </c>
      <c r="B75" s="24" t="s">
        <v>301</v>
      </c>
      <c r="C75" s="47">
        <f>C76</f>
        <v>0</v>
      </c>
      <c r="D75" s="47">
        <f>D76</f>
        <v>0</v>
      </c>
      <c r="E75" s="48" t="e">
        <f t="shared" si="0"/>
        <v>#DIV/0!</v>
      </c>
    </row>
    <row r="76" spans="1:5" ht="30.75" hidden="1">
      <c r="A76" s="33" t="s">
        <v>461</v>
      </c>
      <c r="B76" s="25" t="s">
        <v>366</v>
      </c>
      <c r="C76" s="49"/>
      <c r="D76" s="49">
        <v>0</v>
      </c>
      <c r="E76" s="50" t="e">
        <f t="shared" si="0"/>
        <v>#DIV/0!</v>
      </c>
    </row>
    <row r="77" spans="1:5" ht="18.75" hidden="1">
      <c r="A77" s="32" t="s">
        <v>14</v>
      </c>
      <c r="B77" s="24" t="s">
        <v>15</v>
      </c>
      <c r="C77" s="47">
        <f>C78</f>
        <v>0</v>
      </c>
      <c r="D77" s="47">
        <f>D78</f>
        <v>0</v>
      </c>
      <c r="E77" s="48" t="e">
        <f t="shared" si="0"/>
        <v>#DIV/0!</v>
      </c>
    </row>
    <row r="78" spans="1:5" ht="30.75" hidden="1">
      <c r="A78" s="33" t="s">
        <v>59</v>
      </c>
      <c r="B78" s="25" t="s">
        <v>16</v>
      </c>
      <c r="C78" s="49">
        <v>0</v>
      </c>
      <c r="D78" s="49"/>
      <c r="E78" s="50" t="e">
        <f t="shared" si="0"/>
        <v>#DIV/0!</v>
      </c>
    </row>
    <row r="79" spans="1:5" ht="30">
      <c r="A79" s="43" t="s">
        <v>367</v>
      </c>
      <c r="B79" s="24" t="s">
        <v>300</v>
      </c>
      <c r="C79" s="47">
        <f>C80+C83</f>
        <v>2474.1</v>
      </c>
      <c r="D79" s="47">
        <f>D80+D83</f>
        <v>642.4</v>
      </c>
      <c r="E79" s="48">
        <f t="shared" si="0"/>
        <v>25.964997372782022</v>
      </c>
    </row>
    <row r="80" spans="1:5" ht="30">
      <c r="A80" s="43" t="s">
        <v>244</v>
      </c>
      <c r="B80" s="13" t="s">
        <v>298</v>
      </c>
      <c r="C80" s="47">
        <f>C82+C81</f>
        <v>382.9</v>
      </c>
      <c r="D80" s="47">
        <f>D82+D81</f>
        <v>343.2</v>
      </c>
      <c r="E80" s="48">
        <f t="shared" si="0"/>
        <v>89.63175763907026</v>
      </c>
    </row>
    <row r="81" spans="1:5" ht="18.75">
      <c r="A81" s="44" t="s">
        <v>60</v>
      </c>
      <c r="B81" s="25" t="s">
        <v>297</v>
      </c>
      <c r="C81" s="49">
        <v>330</v>
      </c>
      <c r="D81" s="49">
        <v>330</v>
      </c>
      <c r="E81" s="50">
        <f t="shared" si="0"/>
        <v>100</v>
      </c>
    </row>
    <row r="82" spans="1:5" ht="54.75" customHeight="1">
      <c r="A82" s="44" t="s">
        <v>368</v>
      </c>
      <c r="B82" s="25" t="s">
        <v>297</v>
      </c>
      <c r="C82" s="49">
        <v>52.9</v>
      </c>
      <c r="D82" s="49">
        <v>13.2</v>
      </c>
      <c r="E82" s="50">
        <f t="shared" si="0"/>
        <v>24.95274102079395</v>
      </c>
    </row>
    <row r="83" spans="1:5" ht="30">
      <c r="A83" s="43" t="s">
        <v>369</v>
      </c>
      <c r="B83" s="24" t="s">
        <v>299</v>
      </c>
      <c r="C83" s="47">
        <f>C84</f>
        <v>2091.2</v>
      </c>
      <c r="D83" s="47">
        <f>D84</f>
        <v>299.2</v>
      </c>
      <c r="E83" s="48">
        <f t="shared" si="0"/>
        <v>14.307574598316759</v>
      </c>
    </row>
    <row r="84" spans="1:5" ht="30.75">
      <c r="A84" s="44" t="s">
        <v>269</v>
      </c>
      <c r="B84" s="25" t="s">
        <v>372</v>
      </c>
      <c r="C84" s="49">
        <v>2091.2</v>
      </c>
      <c r="D84" s="49">
        <v>299.2</v>
      </c>
      <c r="E84" s="50">
        <f t="shared" si="0"/>
        <v>14.307574598316759</v>
      </c>
    </row>
    <row r="85" spans="1:5" ht="18.75">
      <c r="A85" s="45" t="s">
        <v>370</v>
      </c>
      <c r="B85" s="24" t="s">
        <v>306</v>
      </c>
      <c r="C85" s="47">
        <f>C86+C88</f>
        <v>56343</v>
      </c>
      <c r="D85" s="47">
        <f>D86+D88</f>
        <v>3504</v>
      </c>
      <c r="E85" s="48">
        <f t="shared" si="0"/>
        <v>6.219051168734359</v>
      </c>
    </row>
    <row r="86" spans="1:5" ht="58.5" hidden="1">
      <c r="A86" s="43" t="s">
        <v>466</v>
      </c>
      <c r="B86" s="24" t="s">
        <v>467</v>
      </c>
      <c r="C86" s="47">
        <f>C87</f>
        <v>0</v>
      </c>
      <c r="D86" s="47">
        <f>D87</f>
        <v>0</v>
      </c>
      <c r="E86" s="48" t="e">
        <f t="shared" si="0"/>
        <v>#DIV/0!</v>
      </c>
    </row>
    <row r="87" spans="1:5" ht="57" customHeight="1" hidden="1">
      <c r="A87" s="44" t="s">
        <v>371</v>
      </c>
      <c r="B87" s="25" t="s">
        <v>294</v>
      </c>
      <c r="C87" s="49">
        <v>0</v>
      </c>
      <c r="D87" s="49">
        <v>0</v>
      </c>
      <c r="E87" s="50" t="e">
        <f t="shared" si="0"/>
        <v>#DIV/0!</v>
      </c>
    </row>
    <row r="88" spans="1:5" ht="18.75">
      <c r="A88" s="43" t="s">
        <v>468</v>
      </c>
      <c r="B88" s="24" t="s">
        <v>295</v>
      </c>
      <c r="C88" s="47">
        <f>C89</f>
        <v>56343</v>
      </c>
      <c r="D88" s="47">
        <f>D89</f>
        <v>3504</v>
      </c>
      <c r="E88" s="48">
        <f t="shared" si="0"/>
        <v>6.219051168734359</v>
      </c>
    </row>
    <row r="89" spans="1:5" ht="30.75">
      <c r="A89" s="44" t="s">
        <v>469</v>
      </c>
      <c r="B89" s="25" t="s">
        <v>295</v>
      </c>
      <c r="C89" s="49">
        <v>56343</v>
      </c>
      <c r="D89" s="49">
        <v>3504</v>
      </c>
      <c r="E89" s="50">
        <f t="shared" si="0"/>
        <v>6.219051168734359</v>
      </c>
    </row>
    <row r="90" spans="1:5" ht="36" customHeight="1">
      <c r="A90" s="43" t="s">
        <v>515</v>
      </c>
      <c r="B90" s="24" t="s">
        <v>513</v>
      </c>
      <c r="C90" s="47">
        <f>C91</f>
        <v>208</v>
      </c>
      <c r="D90" s="47">
        <f>D91</f>
        <v>192</v>
      </c>
      <c r="E90" s="48">
        <f t="shared" si="0"/>
        <v>92.3076923076923</v>
      </c>
    </row>
    <row r="91" spans="1:5" ht="29.25" customHeight="1">
      <c r="A91" s="46" t="s">
        <v>90</v>
      </c>
      <c r="B91" s="25" t="s">
        <v>89</v>
      </c>
      <c r="C91" s="49">
        <v>208</v>
      </c>
      <c r="D91" s="49">
        <v>192</v>
      </c>
      <c r="E91" s="50">
        <f t="shared" si="0"/>
        <v>92.3076923076923</v>
      </c>
    </row>
    <row r="92" spans="1:5" ht="29.25" customHeight="1">
      <c r="A92" s="133" t="s">
        <v>110</v>
      </c>
      <c r="B92" s="24" t="s">
        <v>113</v>
      </c>
      <c r="C92" s="47">
        <f>C93</f>
        <v>0</v>
      </c>
      <c r="D92" s="47">
        <f>D93</f>
        <v>-38.7</v>
      </c>
      <c r="E92" s="48">
        <v>0</v>
      </c>
    </row>
    <row r="93" spans="1:5" ht="29.25" customHeight="1">
      <c r="A93" s="46" t="s">
        <v>114</v>
      </c>
      <c r="B93" s="25" t="s">
        <v>115</v>
      </c>
      <c r="C93" s="49">
        <v>0</v>
      </c>
      <c r="D93" s="49">
        <v>-38.7</v>
      </c>
      <c r="E93" s="50">
        <v>0</v>
      </c>
    </row>
    <row r="94" spans="1:5" ht="18.75">
      <c r="A94" s="32" t="s">
        <v>176</v>
      </c>
      <c r="B94" s="16"/>
      <c r="C94" s="51">
        <f>SUM(C65+C6)</f>
        <v>190011.60000000003</v>
      </c>
      <c r="D94" s="51">
        <f>SUM(D65+D6)</f>
        <v>29799</v>
      </c>
      <c r="E94" s="48">
        <f t="shared" si="0"/>
        <v>15.682726738788578</v>
      </c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68" r:id="rId1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1</cp:lastModifiedBy>
  <cp:lastPrinted>2024-05-06T06:55:03Z</cp:lastPrinted>
  <dcterms:created xsi:type="dcterms:W3CDTF">2008-04-18T10:47:21Z</dcterms:created>
  <dcterms:modified xsi:type="dcterms:W3CDTF">2024-06-13T06:33:37Z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